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romania-my.sharepoint.com/personal/andrei_florescu_bdo_ro/Documents/andrei_f/Audit 2023/FRF/prag de rentabilitate_24/"/>
    </mc:Choice>
  </mc:AlternateContent>
  <xr:revisionPtr revIDLastSave="408" documentId="11_F29B78BFAACDEDE7A05B48236078A4B0779741E4" xr6:coauthVersionLast="47" xr6:coauthVersionMax="47" xr10:uidLastSave="{B2AB0336-659D-4431-BE0E-735981E11711}"/>
  <bookViews>
    <workbookView xWindow="28680" yWindow="-120" windowWidth="29040" windowHeight="15840" tabRatio="808" activeTab="5" xr2:uid="{00000000-000D-0000-FFFF-FFFF00000000}"/>
  </bookViews>
  <sheets>
    <sheet name="CPP_20-23" sheetId="5" r:id="rId1"/>
    <sheet name="BS_20-23" sheetId="6" r:id="rId2"/>
    <sheet name="Venituri nete_20-23" sheetId="3" r:id="rId3"/>
    <sheet name="Abaterea Acceptabila_J.6" sheetId="8" r:id="rId4"/>
    <sheet name="Regula Veniturilor Nete" sheetId="7" r:id="rId5"/>
    <sheet name="Controlul costurilor" sheetId="9" r:id="rId6"/>
    <sheet name="Info Beneficii angajati" sheetId="10" r:id="rId7"/>
  </sheets>
  <definedNames>
    <definedName name="____IV130000" localSheetId="2">#REF!</definedName>
    <definedName name="____IV130000">#REF!</definedName>
    <definedName name="____IV176000" localSheetId="2">#REF!</definedName>
    <definedName name="____IV176000">#REF!</definedName>
    <definedName name="____IV66000" localSheetId="2">#REF!</definedName>
    <definedName name="____IV66000">#REF!</definedName>
    <definedName name="____IV70000" localSheetId="2">#REF!</definedName>
    <definedName name="____IV70000">#REF!</definedName>
    <definedName name="__IV130000" localSheetId="2">#REF!</definedName>
    <definedName name="__IV130000">#REF!</definedName>
    <definedName name="__IV176000" localSheetId="2">#REF!</definedName>
    <definedName name="__IV176000">#REF!</definedName>
    <definedName name="__IV66000" localSheetId="2">#REF!</definedName>
    <definedName name="__IV66000">#REF!</definedName>
    <definedName name="__IV70000" localSheetId="2">#REF!</definedName>
    <definedName name="__IV70000">#REF!</definedName>
    <definedName name="_xlnm._FilterDatabase" localSheetId="2" hidden="1">'Venituri nete_20-23'!$B$3:$I$135</definedName>
    <definedName name="_IV130000" localSheetId="2">#REF!</definedName>
    <definedName name="_IV130000">#REF!</definedName>
    <definedName name="_IV176000" localSheetId="2">#REF!</definedName>
    <definedName name="_IV176000">#REF!</definedName>
    <definedName name="_IV66000" localSheetId="2">#REF!</definedName>
    <definedName name="_IV66000">#REF!</definedName>
    <definedName name="_IV70000" localSheetId="2">#REF!</definedName>
    <definedName name="_IV70000">#REF!</definedName>
    <definedName name="CF">#REF!</definedName>
    <definedName name="CFR">#REF!</definedName>
    <definedName name="CVBH">#REF!</definedName>
    <definedName name="_xlnm.Print_Area" localSheetId="3">'Abaterea Acceptabila_J.6'!$B$2:$D$35</definedName>
    <definedName name="_xlnm.Print_Area" localSheetId="1">'BS_20-23'!$B$1:$F$59</definedName>
    <definedName name="_xlnm.Print_Area" localSheetId="5">'Controlul costurilor'!$B$1:$C$19</definedName>
    <definedName name="_xlnm.Print_Area" localSheetId="0">'CPP_20-23'!$B$1:$F$133</definedName>
    <definedName name="_xlnm.Print_Area" localSheetId="4">'Regula Veniturilor Nete'!$B$1:$C$33</definedName>
    <definedName name="_xlnm.Print_Area" localSheetId="2">'Venituri nete_20-23'!$B$2:$I$136</definedName>
    <definedName name="S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8" l="1"/>
  <c r="C14" i="8"/>
  <c r="E13" i="8"/>
  <c r="C13" i="8"/>
  <c r="D11" i="9"/>
  <c r="C11" i="9"/>
  <c r="K11" i="9"/>
  <c r="J11" i="9"/>
  <c r="I11" i="9"/>
  <c r="H11" i="9"/>
  <c r="I59" i="10" l="1"/>
  <c r="I58" i="10"/>
  <c r="I56" i="10"/>
  <c r="I55" i="10"/>
  <c r="I49" i="10"/>
  <c r="I48" i="10"/>
  <c r="I33" i="10"/>
  <c r="I35" i="10" s="1"/>
  <c r="I24" i="10"/>
  <c r="I26" i="10" s="1"/>
  <c r="I27" i="10" s="1"/>
  <c r="I15" i="10"/>
  <c r="D10" i="9"/>
  <c r="D12" i="9" s="1"/>
  <c r="D5" i="9"/>
  <c r="D4" i="9"/>
  <c r="D8" i="9" s="1"/>
  <c r="D23" i="7"/>
  <c r="D15" i="7"/>
  <c r="D16" i="7" s="1"/>
  <c r="D22" i="7" s="1"/>
  <c r="D24" i="7" s="1"/>
  <c r="D14" i="7"/>
  <c r="D7" i="7"/>
  <c r="D6" i="7"/>
  <c r="D4" i="7"/>
  <c r="D5" i="7" s="1"/>
  <c r="D3" i="7"/>
  <c r="E21" i="8"/>
  <c r="E20" i="8"/>
  <c r="E19" i="8"/>
  <c r="E18" i="8"/>
  <c r="E17" i="8"/>
  <c r="E9" i="8"/>
  <c r="E8" i="8"/>
  <c r="E7" i="8"/>
  <c r="E4" i="8"/>
  <c r="F4" i="8"/>
  <c r="J131" i="3"/>
  <c r="J130" i="3"/>
  <c r="J129" i="3"/>
  <c r="J128" i="3"/>
  <c r="J132" i="3" s="1"/>
  <c r="J133" i="3" s="1"/>
  <c r="J127" i="3"/>
  <c r="J126" i="3"/>
  <c r="J125" i="3"/>
  <c r="J119" i="3"/>
  <c r="J118" i="3"/>
  <c r="J117" i="3"/>
  <c r="J116" i="3"/>
  <c r="J120" i="3" s="1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111" i="3" s="1"/>
  <c r="J88" i="3"/>
  <c r="J87" i="3"/>
  <c r="J86" i="3"/>
  <c r="J85" i="3"/>
  <c r="J84" i="3"/>
  <c r="J83" i="3"/>
  <c r="J82" i="3"/>
  <c r="J90" i="3" s="1"/>
  <c r="J91" i="3" s="1"/>
  <c r="J77" i="3"/>
  <c r="J76" i="3"/>
  <c r="J75" i="3"/>
  <c r="J74" i="3"/>
  <c r="J73" i="3"/>
  <c r="J72" i="3"/>
  <c r="J71" i="3"/>
  <c r="J70" i="3"/>
  <c r="J69" i="3"/>
  <c r="J78" i="3" s="1"/>
  <c r="J63" i="3"/>
  <c r="J62" i="3"/>
  <c r="J61" i="3"/>
  <c r="J58" i="3"/>
  <c r="J57" i="3"/>
  <c r="J56" i="3"/>
  <c r="J55" i="3"/>
  <c r="J121" i="3" s="1"/>
  <c r="J51" i="3"/>
  <c r="J112" i="3" s="1"/>
  <c r="J50" i="3"/>
  <c r="J49" i="3"/>
  <c r="J52" i="3" s="1"/>
  <c r="J45" i="3"/>
  <c r="J79" i="3" s="1"/>
  <c r="J44" i="3"/>
  <c r="J43" i="3"/>
  <c r="J42" i="3"/>
  <c r="J41" i="3"/>
  <c r="J40" i="3"/>
  <c r="J39" i="3"/>
  <c r="J46" i="3" s="1"/>
  <c r="J28" i="3"/>
  <c r="J27" i="3"/>
  <c r="J26" i="3"/>
  <c r="J25" i="3"/>
  <c r="J30" i="3" s="1"/>
  <c r="J19" i="3"/>
  <c r="J18" i="3"/>
  <c r="J17" i="3"/>
  <c r="J15" i="3"/>
  <c r="J14" i="3"/>
  <c r="J20" i="3" s="1"/>
  <c r="J13" i="3"/>
  <c r="J10" i="3"/>
  <c r="J9" i="3"/>
  <c r="J8" i="3"/>
  <c r="J6" i="3"/>
  <c r="J5" i="3"/>
  <c r="J4" i="3"/>
  <c r="J11" i="3" s="1"/>
  <c r="G123" i="3"/>
  <c r="G114" i="3"/>
  <c r="G94" i="3"/>
  <c r="G81" i="3"/>
  <c r="G67" i="3"/>
  <c r="G36" i="3"/>
  <c r="G132" i="3"/>
  <c r="G130" i="3"/>
  <c r="G129" i="3"/>
  <c r="G128" i="3"/>
  <c r="G127" i="3"/>
  <c r="G126" i="3"/>
  <c r="G125" i="3"/>
  <c r="G6" i="3" s="1"/>
  <c r="G119" i="3"/>
  <c r="G118" i="3"/>
  <c r="G117" i="3"/>
  <c r="G116" i="3"/>
  <c r="G120" i="3" s="1"/>
  <c r="G121" i="3" s="1"/>
  <c r="G110" i="3"/>
  <c r="G106" i="3"/>
  <c r="G104" i="3"/>
  <c r="G102" i="3"/>
  <c r="G101" i="3"/>
  <c r="G100" i="3"/>
  <c r="G98" i="3"/>
  <c r="G97" i="3"/>
  <c r="G111" i="3" s="1"/>
  <c r="G96" i="3"/>
  <c r="G95" i="3"/>
  <c r="G88" i="3"/>
  <c r="G84" i="3"/>
  <c r="G82" i="3"/>
  <c r="G90" i="3" s="1"/>
  <c r="G91" i="3" s="1"/>
  <c r="G77" i="3"/>
  <c r="G76" i="3"/>
  <c r="G10" i="3" s="1"/>
  <c r="G75" i="3"/>
  <c r="G74" i="3"/>
  <c r="G73" i="3"/>
  <c r="G78" i="3" s="1"/>
  <c r="G71" i="3"/>
  <c r="G70" i="3"/>
  <c r="G69" i="3"/>
  <c r="G63" i="3"/>
  <c r="G62" i="3"/>
  <c r="G133" i="3" s="1"/>
  <c r="G61" i="3"/>
  <c r="G58" i="3"/>
  <c r="G57" i="3"/>
  <c r="G56" i="3"/>
  <c r="G55" i="3"/>
  <c r="G59" i="3" s="1"/>
  <c r="G5" i="3" s="1"/>
  <c r="G51" i="3"/>
  <c r="G50" i="3"/>
  <c r="G49" i="3"/>
  <c r="G45" i="3"/>
  <c r="G79" i="3" s="1"/>
  <c r="G44" i="3"/>
  <c r="G43" i="3"/>
  <c r="G42" i="3"/>
  <c r="G41" i="3"/>
  <c r="G46" i="3" s="1"/>
  <c r="G4" i="3" s="1"/>
  <c r="G40" i="3"/>
  <c r="G39" i="3"/>
  <c r="G28" i="3"/>
  <c r="G27" i="3"/>
  <c r="G26" i="3"/>
  <c r="G25" i="3"/>
  <c r="G30" i="3" s="1"/>
  <c r="G19" i="3"/>
  <c r="G18" i="3"/>
  <c r="G17" i="3"/>
  <c r="G14" i="3"/>
  <c r="G8" i="3"/>
  <c r="I131" i="3"/>
  <c r="I109" i="3"/>
  <c r="I108" i="3"/>
  <c r="I107" i="3"/>
  <c r="I105" i="3"/>
  <c r="I103" i="3"/>
  <c r="I99" i="3"/>
  <c r="I87" i="3"/>
  <c r="I86" i="3"/>
  <c r="I85" i="3"/>
  <c r="I83" i="3"/>
  <c r="I72" i="3"/>
  <c r="I15" i="3"/>
  <c r="G66" i="6"/>
  <c r="G65" i="6"/>
  <c r="G64" i="6"/>
  <c r="G63" i="6"/>
  <c r="G62" i="6"/>
  <c r="G50" i="6"/>
  <c r="G41" i="6"/>
  <c r="G31" i="6"/>
  <c r="G18" i="6"/>
  <c r="G10" i="6"/>
  <c r="G126" i="5"/>
  <c r="G127" i="5" s="1"/>
  <c r="G114" i="5"/>
  <c r="G103" i="5"/>
  <c r="G104" i="5" s="1"/>
  <c r="G78" i="5"/>
  <c r="G72" i="5"/>
  <c r="G67" i="5"/>
  <c r="G63" i="5"/>
  <c r="G53" i="5"/>
  <c r="G54" i="5" s="1"/>
  <c r="G27" i="5"/>
  <c r="G20" i="5"/>
  <c r="G12" i="5"/>
  <c r="I34" i="10" l="1"/>
  <c r="D14" i="9"/>
  <c r="D8" i="7"/>
  <c r="D9" i="7"/>
  <c r="E23" i="8"/>
  <c r="E15" i="8"/>
  <c r="E10" i="8"/>
  <c r="F10" i="8" s="1"/>
  <c r="J22" i="3"/>
  <c r="J59" i="3"/>
  <c r="J64" i="3" s="1"/>
  <c r="G112" i="3"/>
  <c r="G52" i="3"/>
  <c r="G13" i="3" s="1"/>
  <c r="G20" i="3" s="1"/>
  <c r="G9" i="3"/>
  <c r="G11" i="3" s="1"/>
  <c r="G22" i="3" s="1"/>
  <c r="G80" i="5"/>
  <c r="G81" i="5" s="1"/>
  <c r="G73" i="5"/>
  <c r="G42" i="6"/>
  <c r="G52" i="6" s="1"/>
  <c r="G54" i="6" s="1"/>
  <c r="G20" i="6"/>
  <c r="G34" i="5"/>
  <c r="G115" i="5"/>
  <c r="E24" i="8" l="1"/>
  <c r="F24" i="8" s="1"/>
  <c r="F28" i="8" s="1"/>
  <c r="F30" i="8" s="1"/>
  <c r="D11" i="7" s="1"/>
  <c r="D18" i="7" s="1"/>
  <c r="D20" i="7" s="1"/>
  <c r="D26" i="7" s="1"/>
  <c r="D28" i="7" s="1"/>
  <c r="G64" i="3"/>
  <c r="F33" i="10"/>
  <c r="F15" i="10"/>
  <c r="H15" i="10"/>
  <c r="F24" i="10"/>
  <c r="G23" i="3" l="1"/>
  <c r="G65" i="3"/>
  <c r="G15" i="10"/>
  <c r="E67" i="5" l="1"/>
  <c r="F67" i="5"/>
  <c r="H55" i="10" l="1"/>
  <c r="H56" i="10" s="1"/>
  <c r="G55" i="10"/>
  <c r="G56" i="10" s="1"/>
  <c r="F55" i="10"/>
  <c r="F56" i="10" s="1"/>
  <c r="H48" i="10"/>
  <c r="H49" i="10" s="1"/>
  <c r="G48" i="10"/>
  <c r="G49" i="10" s="1"/>
  <c r="F48" i="10"/>
  <c r="F49" i="10" s="1"/>
  <c r="H33" i="10"/>
  <c r="G33" i="10"/>
  <c r="H24" i="10"/>
  <c r="G24" i="10"/>
  <c r="H26" i="10" l="1"/>
  <c r="F26" i="10"/>
  <c r="G26" i="10"/>
  <c r="H35" i="10"/>
  <c r="H58" i="10" s="1"/>
  <c r="F35" i="10"/>
  <c r="F58" i="10" s="1"/>
  <c r="G35" i="10"/>
  <c r="G58" i="10" s="1"/>
  <c r="D66" i="6" l="1"/>
  <c r="D65" i="6"/>
  <c r="D64" i="6"/>
  <c r="D63" i="6"/>
  <c r="D62" i="6"/>
  <c r="C5" i="9"/>
  <c r="C14" i="7"/>
  <c r="C21" i="8"/>
  <c r="C20" i="8"/>
  <c r="C19" i="8"/>
  <c r="C18" i="8"/>
  <c r="C17" i="8"/>
  <c r="C8" i="8"/>
  <c r="F28" i="3"/>
  <c r="E28" i="3"/>
  <c r="D28" i="3"/>
  <c r="I28" i="3" s="1"/>
  <c r="F26" i="3"/>
  <c r="E26" i="3"/>
  <c r="D26" i="3"/>
  <c r="I26" i="3" s="1"/>
  <c r="F64" i="6"/>
  <c r="E64" i="6"/>
  <c r="F63" i="6"/>
  <c r="E63" i="6"/>
  <c r="F62" i="6"/>
  <c r="E62" i="6"/>
  <c r="F84" i="3"/>
  <c r="H34" i="10" s="1"/>
  <c r="E84" i="3"/>
  <c r="G34" i="10" s="1"/>
  <c r="F110" i="3"/>
  <c r="E110" i="3"/>
  <c r="D110" i="3"/>
  <c r="I110" i="3" s="1"/>
  <c r="F51" i="3"/>
  <c r="E51" i="3"/>
  <c r="D51" i="3"/>
  <c r="F130" i="3"/>
  <c r="F129" i="3"/>
  <c r="F128" i="3"/>
  <c r="F127" i="3"/>
  <c r="F126" i="3"/>
  <c r="F125" i="3"/>
  <c r="E130" i="3"/>
  <c r="E129" i="3"/>
  <c r="E128" i="3"/>
  <c r="E127" i="3"/>
  <c r="E126" i="3"/>
  <c r="E125" i="3"/>
  <c r="D130" i="3"/>
  <c r="D129" i="3"/>
  <c r="I129" i="3" s="1"/>
  <c r="D128" i="3"/>
  <c r="I128" i="3" s="1"/>
  <c r="D127" i="3"/>
  <c r="D126" i="3"/>
  <c r="D125" i="3"/>
  <c r="F119" i="3"/>
  <c r="F118" i="3"/>
  <c r="F117" i="3"/>
  <c r="F116" i="3"/>
  <c r="E119" i="3"/>
  <c r="E118" i="3"/>
  <c r="E117" i="3"/>
  <c r="E116" i="3"/>
  <c r="D119" i="3"/>
  <c r="D118" i="3"/>
  <c r="D117" i="3"/>
  <c r="I117" i="3" s="1"/>
  <c r="D116" i="3"/>
  <c r="I116" i="3" s="1"/>
  <c r="F101" i="3"/>
  <c r="E101" i="3"/>
  <c r="D101" i="3"/>
  <c r="F106" i="3"/>
  <c r="F27" i="3" s="1"/>
  <c r="E106" i="3"/>
  <c r="E27" i="3" s="1"/>
  <c r="D106" i="3"/>
  <c r="F104" i="3"/>
  <c r="F25" i="3" s="1"/>
  <c r="E104" i="3"/>
  <c r="E25" i="3" s="1"/>
  <c r="D104" i="3"/>
  <c r="F102" i="3"/>
  <c r="E102" i="3"/>
  <c r="D102" i="3"/>
  <c r="I102" i="3" s="1"/>
  <c r="F100" i="3"/>
  <c r="E100" i="3"/>
  <c r="D100" i="3"/>
  <c r="I100" i="3" s="1"/>
  <c r="F98" i="3"/>
  <c r="E98" i="3"/>
  <c r="D98" i="3"/>
  <c r="F97" i="3"/>
  <c r="E97" i="3"/>
  <c r="D97" i="3"/>
  <c r="F96" i="3"/>
  <c r="E96" i="3"/>
  <c r="D96" i="3"/>
  <c r="I96" i="3" s="1"/>
  <c r="F95" i="3"/>
  <c r="E95" i="3"/>
  <c r="D95" i="3"/>
  <c r="F75" i="3"/>
  <c r="E75" i="3"/>
  <c r="D75" i="3"/>
  <c r="F77" i="3"/>
  <c r="E77" i="3"/>
  <c r="D77" i="3"/>
  <c r="I77" i="3" s="1"/>
  <c r="F74" i="3"/>
  <c r="E74" i="3"/>
  <c r="D74" i="3"/>
  <c r="I74" i="3" s="1"/>
  <c r="F73" i="3"/>
  <c r="E73" i="3"/>
  <c r="F76" i="3"/>
  <c r="E76" i="3"/>
  <c r="D76" i="3"/>
  <c r="I76" i="3" s="1"/>
  <c r="D73" i="3"/>
  <c r="I73" i="3" s="1"/>
  <c r="F71" i="3"/>
  <c r="F70" i="3"/>
  <c r="F69" i="3"/>
  <c r="E71" i="3"/>
  <c r="E70" i="3"/>
  <c r="E69" i="3"/>
  <c r="D71" i="3"/>
  <c r="I71" i="3" s="1"/>
  <c r="D70" i="3"/>
  <c r="D69" i="3"/>
  <c r="F63" i="3"/>
  <c r="E63" i="3"/>
  <c r="D63" i="3"/>
  <c r="F62" i="3"/>
  <c r="E62" i="3"/>
  <c r="D62" i="3"/>
  <c r="I62" i="3" s="1"/>
  <c r="F61" i="3"/>
  <c r="E61" i="3"/>
  <c r="D61" i="3"/>
  <c r="I61" i="3" s="1"/>
  <c r="F58" i="3"/>
  <c r="E58" i="3"/>
  <c r="D58" i="3"/>
  <c r="I58" i="3" s="1"/>
  <c r="F57" i="3"/>
  <c r="E57" i="3"/>
  <c r="D57" i="3"/>
  <c r="F56" i="3"/>
  <c r="E56" i="3"/>
  <c r="D56" i="3"/>
  <c r="F55" i="3"/>
  <c r="E55" i="3"/>
  <c r="D55" i="3"/>
  <c r="I55" i="3" s="1"/>
  <c r="F49" i="3"/>
  <c r="H59" i="10" s="1"/>
  <c r="E49" i="3"/>
  <c r="G59" i="10" s="1"/>
  <c r="D49" i="3"/>
  <c r="F50" i="3"/>
  <c r="F17" i="3" s="1"/>
  <c r="E50" i="3"/>
  <c r="E17" i="3" s="1"/>
  <c r="D50" i="3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E39" i="3"/>
  <c r="F39" i="3"/>
  <c r="D39" i="3"/>
  <c r="D25" i="3" l="1"/>
  <c r="I104" i="3"/>
  <c r="I45" i="3"/>
  <c r="D17" i="3"/>
  <c r="I17" i="3" s="1"/>
  <c r="I50" i="3"/>
  <c r="I63" i="3"/>
  <c r="I75" i="3"/>
  <c r="D27" i="3"/>
  <c r="I27" i="3" s="1"/>
  <c r="I106" i="3"/>
  <c r="I118" i="3"/>
  <c r="I40" i="3"/>
  <c r="I130" i="3"/>
  <c r="I42" i="3"/>
  <c r="I56" i="3"/>
  <c r="I97" i="3"/>
  <c r="I119" i="3"/>
  <c r="I43" i="3"/>
  <c r="I39" i="3"/>
  <c r="I44" i="3"/>
  <c r="F59" i="10"/>
  <c r="I49" i="3"/>
  <c r="I69" i="3"/>
  <c r="I95" i="3"/>
  <c r="I101" i="3"/>
  <c r="I126" i="3"/>
  <c r="I125" i="3"/>
  <c r="I41" i="3"/>
  <c r="I57" i="3"/>
  <c r="I70" i="3"/>
  <c r="I98" i="3"/>
  <c r="I127" i="3"/>
  <c r="I51" i="3"/>
  <c r="I25" i="3"/>
  <c r="D67" i="5"/>
  <c r="D84" i="3" s="1"/>
  <c r="I84" i="3" s="1"/>
  <c r="C23" i="8"/>
  <c r="F34" i="10" l="1"/>
  <c r="D10" i="6"/>
  <c r="D18" i="6"/>
  <c r="D31" i="6"/>
  <c r="D41" i="6"/>
  <c r="D42" i="6" l="1"/>
  <c r="D20" i="6"/>
  <c r="D126" i="5"/>
  <c r="D127" i="5" s="1"/>
  <c r="D114" i="5"/>
  <c r="D115" i="5" s="1"/>
  <c r="D103" i="5"/>
  <c r="D104" i="5" s="1"/>
  <c r="D72" i="5"/>
  <c r="D78" i="5" s="1"/>
  <c r="D88" i="3" s="1"/>
  <c r="D63" i="5"/>
  <c r="D82" i="3" s="1"/>
  <c r="D53" i="5"/>
  <c r="D54" i="5" s="1"/>
  <c r="D27" i="5"/>
  <c r="D20" i="5"/>
  <c r="D12" i="5"/>
  <c r="E41" i="6"/>
  <c r="F18" i="6"/>
  <c r="E18" i="6"/>
  <c r="F10" i="6"/>
  <c r="C7" i="8" s="1"/>
  <c r="E10" i="6"/>
  <c r="F126" i="5"/>
  <c r="F127" i="5" s="1"/>
  <c r="E126" i="5"/>
  <c r="E127" i="5" s="1"/>
  <c r="B126" i="5"/>
  <c r="F114" i="5"/>
  <c r="E114" i="5"/>
  <c r="E115" i="5" s="1"/>
  <c r="E103" i="5"/>
  <c r="E104" i="5" s="1"/>
  <c r="B103" i="5"/>
  <c r="B80" i="5"/>
  <c r="E78" i="5"/>
  <c r="E72" i="5"/>
  <c r="E63" i="5"/>
  <c r="E82" i="3" s="1"/>
  <c r="G27" i="10" s="1"/>
  <c r="F63" i="5"/>
  <c r="E53" i="5"/>
  <c r="E54" i="5" s="1"/>
  <c r="B53" i="5"/>
  <c r="E27" i="5"/>
  <c r="F20" i="5"/>
  <c r="E20" i="5"/>
  <c r="E12" i="5"/>
  <c r="F27" i="10" l="1"/>
  <c r="E88" i="3"/>
  <c r="C4" i="9"/>
  <c r="C8" i="9" s="1"/>
  <c r="F82" i="3"/>
  <c r="H27" i="10" s="1"/>
  <c r="E34" i="5"/>
  <c r="E66" i="6" s="1"/>
  <c r="F41" i="6"/>
  <c r="F115" i="5"/>
  <c r="D80" i="5"/>
  <c r="D81" i="5" s="1"/>
  <c r="D73" i="5"/>
  <c r="D34" i="5"/>
  <c r="E31" i="6"/>
  <c r="E42" i="6" s="1"/>
  <c r="E20" i="6"/>
  <c r="F12" i="5"/>
  <c r="F53" i="5"/>
  <c r="F54" i="5" s="1"/>
  <c r="F72" i="5"/>
  <c r="F78" i="5"/>
  <c r="F103" i="5"/>
  <c r="F104" i="5" s="1"/>
  <c r="E80" i="5"/>
  <c r="E81" i="5" s="1"/>
  <c r="F20" i="6"/>
  <c r="E73" i="5"/>
  <c r="F31" i="6"/>
  <c r="C9" i="8" s="1"/>
  <c r="C10" i="8" s="1"/>
  <c r="D10" i="8" s="1"/>
  <c r="F27" i="5"/>
  <c r="I88" i="3" l="1"/>
  <c r="I82" i="3"/>
  <c r="F88" i="3"/>
  <c r="E65" i="6"/>
  <c r="F65" i="6"/>
  <c r="F73" i="5"/>
  <c r="F42" i="6"/>
  <c r="F34" i="5"/>
  <c r="F66" i="6" s="1"/>
  <c r="F80" i="5"/>
  <c r="F81" i="5" l="1"/>
  <c r="F123" i="3" l="1"/>
  <c r="E123" i="3"/>
  <c r="D123" i="3"/>
  <c r="F114" i="3"/>
  <c r="E114" i="3"/>
  <c r="D114" i="3"/>
  <c r="F94" i="3"/>
  <c r="E94" i="3"/>
  <c r="D94" i="3"/>
  <c r="F81" i="3"/>
  <c r="E81" i="3"/>
  <c r="D81" i="3"/>
  <c r="F67" i="3"/>
  <c r="E67" i="3"/>
  <c r="D67" i="3"/>
  <c r="F36" i="3"/>
  <c r="E36" i="3"/>
  <c r="D36" i="3"/>
  <c r="D132" i="3"/>
  <c r="D133" i="3" s="1"/>
  <c r="D120" i="3"/>
  <c r="D121" i="3" s="1"/>
  <c r="D111" i="3"/>
  <c r="D112" i="3" s="1"/>
  <c r="F19" i="3"/>
  <c r="E18" i="3"/>
  <c r="B94" i="3"/>
  <c r="D90" i="3"/>
  <c r="D91" i="3" s="1"/>
  <c r="B81" i="3"/>
  <c r="D78" i="3"/>
  <c r="D79" i="3" s="1"/>
  <c r="F10" i="3"/>
  <c r="E10" i="3"/>
  <c r="F9" i="3"/>
  <c r="E8" i="3"/>
  <c r="B67" i="3"/>
  <c r="D59" i="3"/>
  <c r="D5" i="3" s="1"/>
  <c r="D52" i="3"/>
  <c r="D13" i="3" s="1"/>
  <c r="D46" i="3"/>
  <c r="D4" i="3" s="1"/>
  <c r="D19" i="3"/>
  <c r="D18" i="3"/>
  <c r="D14" i="3"/>
  <c r="D10" i="3"/>
  <c r="I10" i="3" s="1"/>
  <c r="D9" i="3"/>
  <c r="D8" i="3"/>
  <c r="D6" i="3"/>
  <c r="B5" i="3"/>
  <c r="I19" i="3" l="1"/>
  <c r="I9" i="3"/>
  <c r="I8" i="3"/>
  <c r="D30" i="3"/>
  <c r="E52" i="3"/>
  <c r="E13" i="3" s="1"/>
  <c r="F6" i="3"/>
  <c r="E14" i="3"/>
  <c r="I14" i="3" s="1"/>
  <c r="E6" i="3"/>
  <c r="I6" i="3" s="1"/>
  <c r="F78" i="3"/>
  <c r="F79" i="3" s="1"/>
  <c r="F52" i="3"/>
  <c r="F13" i="3" s="1"/>
  <c r="I13" i="3" s="1"/>
  <c r="F18" i="3"/>
  <c r="I18" i="3" s="1"/>
  <c r="C7" i="7" s="1"/>
  <c r="F14" i="3"/>
  <c r="D20" i="3"/>
  <c r="E78" i="3"/>
  <c r="E79" i="3" s="1"/>
  <c r="E90" i="3"/>
  <c r="E91" i="3" s="1"/>
  <c r="E111" i="3"/>
  <c r="E112" i="3" s="1"/>
  <c r="F120" i="3"/>
  <c r="F121" i="3" s="1"/>
  <c r="F132" i="3"/>
  <c r="F133" i="3" s="1"/>
  <c r="E120" i="3"/>
  <c r="E121" i="3" s="1"/>
  <c r="E132" i="3"/>
  <c r="E133" i="3" s="1"/>
  <c r="E9" i="3"/>
  <c r="E19" i="3"/>
  <c r="F46" i="3"/>
  <c r="F4" i="3" s="1"/>
  <c r="F90" i="3"/>
  <c r="F91" i="3" s="1"/>
  <c r="D11" i="3"/>
  <c r="F111" i="3"/>
  <c r="F112" i="3" s="1"/>
  <c r="E46" i="3"/>
  <c r="E4" i="3" s="1"/>
  <c r="I4" i="3" s="1"/>
  <c r="D64" i="3"/>
  <c r="F8" i="3"/>
  <c r="E59" i="3"/>
  <c r="E5" i="3" s="1"/>
  <c r="I5" i="3" s="1"/>
  <c r="F59" i="3"/>
  <c r="F5" i="3" s="1"/>
  <c r="C10" i="9" l="1"/>
  <c r="C4" i="7"/>
  <c r="C12" i="9"/>
  <c r="C14" i="9" s="1"/>
  <c r="D23" i="3"/>
  <c r="D65" i="3"/>
  <c r="D50" i="6"/>
  <c r="F30" i="3"/>
  <c r="E30" i="3"/>
  <c r="I120" i="3"/>
  <c r="I121" i="3" s="1"/>
  <c r="I78" i="3"/>
  <c r="I79" i="3" s="1"/>
  <c r="I46" i="3"/>
  <c r="F11" i="3"/>
  <c r="D22" i="3"/>
  <c r="F20" i="3"/>
  <c r="E20" i="3"/>
  <c r="I132" i="3"/>
  <c r="I133" i="3" s="1"/>
  <c r="E64" i="3"/>
  <c r="I90" i="3"/>
  <c r="I91" i="3" s="1"/>
  <c r="F64" i="3"/>
  <c r="I111" i="3"/>
  <c r="I112" i="3" s="1"/>
  <c r="I59" i="3"/>
  <c r="E11" i="3"/>
  <c r="I52" i="3"/>
  <c r="C3" i="7" l="1"/>
  <c r="C5" i="7" s="1"/>
  <c r="C6" i="7"/>
  <c r="C8" i="7" s="1"/>
  <c r="D52" i="6"/>
  <c r="D54" i="6" s="1"/>
  <c r="E61" i="6"/>
  <c r="E67" i="6" s="1"/>
  <c r="F23" i="3"/>
  <c r="F65" i="3"/>
  <c r="F50" i="6"/>
  <c r="G61" i="6" s="1"/>
  <c r="G67" i="6" s="1"/>
  <c r="G68" i="6" s="1"/>
  <c r="E23" i="3"/>
  <c r="E65" i="3"/>
  <c r="E50" i="6"/>
  <c r="I20" i="3"/>
  <c r="I11" i="3"/>
  <c r="I30" i="3"/>
  <c r="C23" i="7" s="1"/>
  <c r="E22" i="3"/>
  <c r="F22" i="3"/>
  <c r="I64" i="3"/>
  <c r="C9" i="7" l="1"/>
  <c r="C15" i="8"/>
  <c r="F52" i="6"/>
  <c r="F54" i="6" s="1"/>
  <c r="C15" i="7"/>
  <c r="C4" i="8"/>
  <c r="D4" i="8" s="1"/>
  <c r="E52" i="6"/>
  <c r="E54" i="6" s="1"/>
  <c r="F61" i="6"/>
  <c r="F67" i="6" s="1"/>
  <c r="F68" i="6" s="1"/>
  <c r="E68" i="6"/>
  <c r="I22" i="3"/>
  <c r="C24" i="8" l="1"/>
  <c r="D24" i="8" s="1"/>
  <c r="D28" i="8" s="1"/>
  <c r="D30" i="8" s="1"/>
  <c r="C11" i="7" s="1"/>
  <c r="C16" i="7"/>
  <c r="C22" i="7" s="1"/>
  <c r="C18" i="7" l="1"/>
  <c r="C20" i="7" s="1"/>
  <c r="C24" i="7"/>
  <c r="C26" i="7" l="1"/>
  <c r="C28" i="7" s="1"/>
</calcChain>
</file>

<file path=xl/sharedStrings.xml><?xml version="1.0" encoding="utf-8"?>
<sst xmlns="http://schemas.openxmlformats.org/spreadsheetml/2006/main" count="366" uniqueCount="280">
  <si>
    <t>DA</t>
  </si>
  <si>
    <t>CONTUL DE PROFIT ȘI PIERDERI</t>
  </si>
  <si>
    <t>Note</t>
  </si>
  <si>
    <t>Venituri (+)</t>
  </si>
  <si>
    <t>Bilete de intrare</t>
  </si>
  <si>
    <t>Sponsorizări şi publicitate</t>
  </si>
  <si>
    <t>Drepturi de difuzare</t>
  </si>
  <si>
    <t>Activităţi comerciale</t>
  </si>
  <si>
    <t>Venituri UEFA (plăți solidaritate și sume premiere)</t>
  </si>
  <si>
    <t>Subvenții, donații și alte venituri autorități stat/locale</t>
  </si>
  <si>
    <t>Alte venituri din exploatare</t>
  </si>
  <si>
    <t>Total venituri din exploatare</t>
  </si>
  <si>
    <t>Cheltuieli (-)</t>
  </si>
  <si>
    <t>Costuri aferente veniturilor din vânzări/costuri cu materialele</t>
  </si>
  <si>
    <t>Cheltuieli privind beneficiile pentru angajaţi</t>
  </si>
  <si>
    <t>Cheltuieli cu amortizarea și ajustarea imobilizărilor corporale</t>
  </si>
  <si>
    <t>Cheltuieli cu amortizarea altor imobilizări necorporale (fără drepturile de legitimare (jucători))</t>
  </si>
  <si>
    <t>Alte cheltuieli de exploatare</t>
  </si>
  <si>
    <t>Total cheltuieli de exploatare</t>
  </si>
  <si>
    <t>Transferuri de jucători</t>
  </si>
  <si>
    <t>Profit/(pierderi) din cedarea activelor - drepturi de legitimare</t>
  </si>
  <si>
    <t>Cheltuieli cu amortizarea și ajustarea drepturilor de legitimare</t>
  </si>
  <si>
    <t>Venituri din cedarea temporară a drepturilor de legitimare</t>
  </si>
  <si>
    <t>Cheltuieli aferente cesionării temporare a drepturilor de legitimare</t>
  </si>
  <si>
    <t>Rezultatul total net din transferurile de jucători</t>
  </si>
  <si>
    <t>Alte venituri/cheltuieli</t>
  </si>
  <si>
    <t>Profit/(pierderi) din cedarea altor active</t>
  </si>
  <si>
    <t>Profit/(pierdere) financiară</t>
  </si>
  <si>
    <t>Venituri/cheltuieli extraordinare</t>
  </si>
  <si>
    <t xml:space="preserve">Cheltuieli cu impozitul pe profit </t>
  </si>
  <si>
    <t>Profitul / (pierderile) după impozitare</t>
  </si>
  <si>
    <t>Diverse</t>
  </si>
  <si>
    <t>NOTA 5</t>
  </si>
  <si>
    <t>Subvenții, donații și alte venituri FRF/LPF</t>
  </si>
  <si>
    <t>Subvenții și donații părți legate</t>
  </si>
  <si>
    <t>Alte subvenții și donații</t>
  </si>
  <si>
    <t>Venituri din activități în afara fotbalului</t>
  </si>
  <si>
    <t>Venituri/elemente similare veniturilor nemonetare</t>
  </si>
  <si>
    <t>Venituri din penalități</t>
  </si>
  <si>
    <t>…</t>
  </si>
  <si>
    <t>Venituri din reducerea datoriilor (insolvență)</t>
  </si>
  <si>
    <t>NOTA 7</t>
  </si>
  <si>
    <t>Cheltuieli salariale jucători</t>
  </si>
  <si>
    <t>Cheltuieli cu contribuții și taxe jucători</t>
  </si>
  <si>
    <t>Cheltuieli cu colaboratorii jucători (prestării servicii)</t>
  </si>
  <si>
    <t>Alte beneficii acordate jucătorilor</t>
  </si>
  <si>
    <t>Total cheltuieli de personal cu jucătorii</t>
  </si>
  <si>
    <t>Cheltuieli salariale antrenor principal</t>
  </si>
  <si>
    <t>Cheltuieli cu contribuții și taxe antrenor principal</t>
  </si>
  <si>
    <t>Alte beneficii acordate antrenorului principal</t>
  </si>
  <si>
    <t>Total cheltuieli de personal cu antrenorul principal</t>
  </si>
  <si>
    <t>Cheltuieli salariale angajați relevanți (art.70)</t>
  </si>
  <si>
    <t>Cheltuieli cu contribuții și taxe</t>
  </si>
  <si>
    <t>Cheltuieli cu colaboratorii prestări servicii</t>
  </si>
  <si>
    <t>Alte beneficii acordate</t>
  </si>
  <si>
    <t>Total cheltuieli de personal angajați relevanți (art 70)</t>
  </si>
  <si>
    <t>Total jucători, antrenor principal si angajați relevanți (art.70)</t>
  </si>
  <si>
    <t>Cheltuieli salariale alți angajați</t>
  </si>
  <si>
    <t>Cheltuieli cu contributii și taxe alți angajați</t>
  </si>
  <si>
    <t>Cheltuieli cu colaboratorii alți angajați (prestării servicii)</t>
  </si>
  <si>
    <t>Alte beneficii acordate altor angajați</t>
  </si>
  <si>
    <t>Total cheltuieli de personal cu alți angajați</t>
  </si>
  <si>
    <t>NOTA 8</t>
  </si>
  <si>
    <t>Organizare meciuri, deplasări și cantonamente</t>
  </si>
  <si>
    <t>Cheltuieli aferente activităților comerciale</t>
  </si>
  <si>
    <t>Chirii și alte costuri aferente stadion și facilități de antrenament</t>
  </si>
  <si>
    <t>Onorariile/comisioanele agenţilor/intermediarilor (necapitalizate)</t>
  </si>
  <si>
    <t>Cheltuieli contribuții/compensații solidaritate/formare/promovare</t>
  </si>
  <si>
    <t>Cheltuieli cu compensații/despăgubiri (litigii)</t>
  </si>
  <si>
    <t>Taxe și penalități</t>
  </si>
  <si>
    <t>Cheltuieli aferente activităților în afara fotbalului</t>
  </si>
  <si>
    <t>Cheltuieli cu activităţi de dezvoltare a sectorului de juniori</t>
  </si>
  <si>
    <t>Cheltuieli cu activităţi de dezvoltare a comunităţii</t>
  </si>
  <si>
    <t>Cheltuieli cu activităţi legate de fotbalul feminin</t>
  </si>
  <si>
    <t>Cheltuieli cu activități legate de futsal</t>
  </si>
  <si>
    <t>Costuri/elemente similare nemonetare</t>
  </si>
  <si>
    <t>NOTA 9</t>
  </si>
  <si>
    <t>Venituri din cedarea activelor - drepturi de legitimare (+)</t>
  </si>
  <si>
    <t>Costuri aferente clauzelor de revânzare (-)</t>
  </si>
  <si>
    <t>Onorarii/comisioane aferente veniturilor din cedare (-)</t>
  </si>
  <si>
    <t>Valoarea neamortizată a drepturilor cedate (-)</t>
  </si>
  <si>
    <t>Total Profit/(pierderi)</t>
  </si>
  <si>
    <t>NOTA 10</t>
  </si>
  <si>
    <t>Venituri din dobânzi (+)</t>
  </si>
  <si>
    <t>Cheltuieli din dobânzi (-)</t>
  </si>
  <si>
    <t>Venituri din diferențe favorabile de curs valutar (+)</t>
  </si>
  <si>
    <t>Cheltuieli diferențe nefavorabile de curs valutar (-)</t>
  </si>
  <si>
    <t>Alte venituri financiare (+)</t>
  </si>
  <si>
    <t>Alte cheltuieli financiare (-)</t>
  </si>
  <si>
    <t>Venituri din exploatare - total</t>
  </si>
  <si>
    <t>Venituri financiare</t>
  </si>
  <si>
    <t>Ajustari:</t>
  </si>
  <si>
    <t>Venituri din activitati in afara fotbalului</t>
  </si>
  <si>
    <t>Venituri din reducerea datoriilor (insolventa)</t>
  </si>
  <si>
    <t>Total Venituri relevante</t>
  </si>
  <si>
    <t>Cheltuieli din exploatare - total</t>
  </si>
  <si>
    <t>Costuri financiare</t>
  </si>
  <si>
    <t>Dividende</t>
  </si>
  <si>
    <t>Cheltuieli cu amortizarea</t>
  </si>
  <si>
    <t>Cheltuieli aferente activitatilor in afara fotbalului</t>
  </si>
  <si>
    <t>Cheltuieli cu activităţi de responsabilitate socială</t>
  </si>
  <si>
    <t>Total Cheltuieli relevante</t>
  </si>
  <si>
    <t>EXCEDENT / (DEFICIT)</t>
  </si>
  <si>
    <t>În numele candidatului la licenţă, se confirmă că informaţiile furnizate în tabelul de mai sus sunt exacte şi complete.</t>
  </si>
  <si>
    <t>[semnătura] [data]</t>
  </si>
  <si>
    <t>Contul de profit si pierdere</t>
  </si>
  <si>
    <t>Venituri UEFA</t>
  </si>
  <si>
    <t>Subventii, donatii si alte venituri autoritati stat/locale</t>
  </si>
  <si>
    <t>Cheltuieli cu amortizarea (corporale+necorporale)</t>
  </si>
  <si>
    <t>Alte cheltuieli de exploatare (inclusiv costuri materiale)</t>
  </si>
  <si>
    <t>Transferuri de jucatori</t>
  </si>
  <si>
    <t>Rezultat din cedarea activelor - drepturi de legitimare</t>
  </si>
  <si>
    <t>Cheltuieli cu amortizarea (drepturi legitimare)</t>
  </si>
  <si>
    <t>Venituri din cedarea temporara a drepturilor de legitimare</t>
  </si>
  <si>
    <t>Cheltuieli aferente cesionarii drepturilor de legitimare</t>
  </si>
  <si>
    <t>Rezultat net din transferurile de jucatori</t>
  </si>
  <si>
    <t>Profit/(pierdere) financiara</t>
  </si>
  <si>
    <t>Subventii, donatii si alte venituri FRF/LPF</t>
  </si>
  <si>
    <t>Subventii si donatii parti afiliate</t>
  </si>
  <si>
    <t>Alte subventii si donatii</t>
  </si>
  <si>
    <t>Venituri din penalitati</t>
  </si>
  <si>
    <t>Total</t>
  </si>
  <si>
    <t>Cheltuieli de personal cu jucatorii - juniori</t>
  </si>
  <si>
    <t>Personal cu activitate in sectorul juniori</t>
  </si>
  <si>
    <t>Personal cu activitate in fotbalul feminin</t>
  </si>
  <si>
    <t>Personal cu activitate in futsal</t>
  </si>
  <si>
    <t>Cheltuieli cu alti angajati</t>
  </si>
  <si>
    <t>Organizare meciuri, deplasari si cantonamente</t>
  </si>
  <si>
    <t>Cheltuieli aferente activitatilor comerciale</t>
  </si>
  <si>
    <t>Chirii si alte costuri aferente stadion si facilitati de antrenament</t>
  </si>
  <si>
    <t>Cheltuieli contributii/compensatii de solidaritate/formare/promovare</t>
  </si>
  <si>
    <t>Cheltuieli cu compensatii/despagubiri (litigii)</t>
  </si>
  <si>
    <t>Taxe si penalitati</t>
  </si>
  <si>
    <t>Rezultatul financiar</t>
  </si>
  <si>
    <t>Venituri din dobanzi</t>
  </si>
  <si>
    <t>Cheltuieli din dobanzi</t>
  </si>
  <si>
    <t>Venituri din diferente favorabile de curs valutar</t>
  </si>
  <si>
    <t>Cheltuieli diferente nefavorabile de curs valutar</t>
  </si>
  <si>
    <t>Alte venituri financiare</t>
  </si>
  <si>
    <t>Alte cheltuieli financiare</t>
  </si>
  <si>
    <t>Total Profit/(pierdere) financiara</t>
  </si>
  <si>
    <t>BILANȚ</t>
  </si>
  <si>
    <t>31.12.2021</t>
  </si>
  <si>
    <t>31.12.2022</t>
  </si>
  <si>
    <t>Active circulante</t>
  </si>
  <si>
    <t>Numerar şi echivalente de numerar</t>
  </si>
  <si>
    <t>Creanţe rezultate din transferuri/împrumuturi de jucători</t>
  </si>
  <si>
    <t>Creanţe la alte societăţi din cadrul grupului şi părţi legate</t>
  </si>
  <si>
    <t>Alte creanţe și cheltuieli în avans</t>
  </si>
  <si>
    <t>Stocuri</t>
  </si>
  <si>
    <t>Active imobilizate</t>
  </si>
  <si>
    <t>Imobilizări corporale</t>
  </si>
  <si>
    <t>Imobilizări necorporale - jucători</t>
  </si>
  <si>
    <t>Alte imobilizări necorporale</t>
  </si>
  <si>
    <t>Investiţii și alte active pe termen lung</t>
  </si>
  <si>
    <t>TOTAL ACTIVE</t>
  </si>
  <si>
    <t>Datorii pe termen scurt</t>
  </si>
  <si>
    <t>Credite în conturi curente şi alte împrumuturi</t>
  </si>
  <si>
    <t>Datorii rezultate din transferuri/împrumuturi de jucători</t>
  </si>
  <si>
    <t>Datorii faţă de societăţile din cadrul grupului şi alte părţi legate</t>
  </si>
  <si>
    <t>Datorii faţă de angajaţi</t>
  </si>
  <si>
    <t>Datorii faţă de autoritaţile fiscale</t>
  </si>
  <si>
    <t>Alte datorii, subvenții și venituri în avans</t>
  </si>
  <si>
    <t>Provizioane</t>
  </si>
  <si>
    <t>Datorii față de UEFA/FRF/LPF/AJF/AMFB</t>
  </si>
  <si>
    <t>Datorii pe termen lung</t>
  </si>
  <si>
    <t>Credite şi alte împrumuturi</t>
  </si>
  <si>
    <t>TOTAL DATORII</t>
  </si>
  <si>
    <t>Active nete/(pasive) / Capital propriu</t>
  </si>
  <si>
    <t>Capital social</t>
  </si>
  <si>
    <t>Rezerve din reevaluare</t>
  </si>
  <si>
    <t>Alte rezerve</t>
  </si>
  <si>
    <t>Rezultat reportat</t>
  </si>
  <si>
    <t>Rezultat curent</t>
  </si>
  <si>
    <t>Total Capital propriu</t>
  </si>
  <si>
    <t>TOTAL DATORII ȘI CAPITALURI PROPRII</t>
  </si>
  <si>
    <t>INVESTITII RELEVANTE</t>
  </si>
  <si>
    <t>Cheltuieli cu activităţi de dezvoltare comunitara</t>
  </si>
  <si>
    <t>Costurile fin atribuibile investitiilor in imobilizări corporale</t>
  </si>
  <si>
    <t>Costurile aferente îmbunătăţirii proprietăţilor inchiriate</t>
  </si>
  <si>
    <t>TOTAL INVESTITII RELEVANTE</t>
  </si>
  <si>
    <t>Venituri din 5 % solidaritate</t>
  </si>
  <si>
    <t>Venituri din provizioane</t>
  </si>
  <si>
    <t>31.12.2020</t>
  </si>
  <si>
    <t>Venituri taxa solidaritate</t>
  </si>
  <si>
    <t>Cheltuieli de personal cu antrenorul principal</t>
  </si>
  <si>
    <t>Cheltuieli de personal cu jucatorii - seniori</t>
  </si>
  <si>
    <t>Indicatori Anexa J.6</t>
  </si>
  <si>
    <t>Indeplinire</t>
  </si>
  <si>
    <t>Active circulante (A)</t>
  </si>
  <si>
    <t>Stocuri (B)</t>
  </si>
  <si>
    <t>Datorii pe termen scurt (C)</t>
  </si>
  <si>
    <t>Venituri relevante - medie</t>
  </si>
  <si>
    <t>Cheltuieli relevante</t>
  </si>
  <si>
    <t>Indatorarea neta</t>
  </si>
  <si>
    <t>Suma atribuibila constructiei stadion/facilitati antrenament</t>
  </si>
  <si>
    <t>Numerar</t>
  </si>
  <si>
    <t>Soldul net al transferurilor de jucatori</t>
  </si>
  <si>
    <t>Obligatii de plata (pe termen lung) asigurari/autoritati fiscale</t>
  </si>
  <si>
    <t>Valoarea medie a veniturilor nete relevante - 2 ani (A)</t>
  </si>
  <si>
    <t>Indatorarea neta (B)</t>
  </si>
  <si>
    <t>1. Capital propriu pozitiv</t>
  </si>
  <si>
    <t>2. Lichiditate rapida</t>
  </si>
  <si>
    <t>3. Grad de indatorare sustenabil</t>
  </si>
  <si>
    <t>4. Continuitatea activitatii</t>
  </si>
  <si>
    <t>Calcul Venituri nete relevante</t>
  </si>
  <si>
    <t>ABATEREA ACCEPTABILA</t>
  </si>
  <si>
    <t>INDEPLINIRE CRITERII</t>
  </si>
  <si>
    <t>Lichiditate rapida ( (A)-(B) ) / (C) &gt;1</t>
  </si>
  <si>
    <t>Grad de indatorare (A)/(B) &gt;3</t>
  </si>
  <si>
    <t>Perioada 2020-2022</t>
  </si>
  <si>
    <t>Ajustari venituri nete</t>
  </si>
  <si>
    <t>Ajustari cheltuieli relevante</t>
  </si>
  <si>
    <t>Venituri relevante</t>
  </si>
  <si>
    <t>Venituri nete relevante - ajustate (A)</t>
  </si>
  <si>
    <t>Cheltuieli nete relevante - ajustate (B)</t>
  </si>
  <si>
    <t>Aporturi/Capitaluri proprii - neutilizate (A)</t>
  </si>
  <si>
    <t>Investitii relevante (B)</t>
  </si>
  <si>
    <t>Ajutari pentru investitii relevante - min(A,B)</t>
  </si>
  <si>
    <t>Contributii T/T+1 (C)</t>
  </si>
  <si>
    <t>Capitaluri proprii la 31 dec 2022 (D)</t>
  </si>
  <si>
    <t>Aporturi/Capitaluri proprii - max(C,D)</t>
  </si>
  <si>
    <t>Aporturi/Capitaluri proprii ("A/CP")</t>
  </si>
  <si>
    <t>Abaterea Acceptabila ("AA")</t>
  </si>
  <si>
    <t>VENITURILE NETE AJUSTATE ("VNA") (A)-(B)</t>
  </si>
  <si>
    <t>REGULA PRIVIND VENITURILE NETE</t>
  </si>
  <si>
    <t>Venituri nete ajustate  vs. AAA</t>
  </si>
  <si>
    <t>Abaterea Acceptabila Ajustata ("AAA")</t>
  </si>
  <si>
    <t>DEFICIT - regula privind veniturile nete</t>
  </si>
  <si>
    <t>Indeplinire Regula privind Veniturile Nete:</t>
  </si>
  <si>
    <t>Amortizarea / deprecierea costurilor persoanelor relevante</t>
  </si>
  <si>
    <t xml:space="preserve">Costurile agenţilor / intermediarilor / părţilor conectate </t>
  </si>
  <si>
    <t>TOTAL Numarator (A)</t>
  </si>
  <si>
    <t>Rezultat din cedarea drepturilor de legitimare</t>
  </si>
  <si>
    <t>TOTAL Numarator (B)</t>
  </si>
  <si>
    <t>Jucatori profesionisti</t>
  </si>
  <si>
    <t>Antrenori principali</t>
  </si>
  <si>
    <t>Cheltuielile cu beneficiile pentru angajaţi aferente persoanelor relevante:</t>
  </si>
  <si>
    <t>Venituri din exploatare (mai putin cele in afara fotbalului)</t>
  </si>
  <si>
    <t>Raport controlul costurilor (A) /(B)</t>
  </si>
  <si>
    <t>CP - SI</t>
  </si>
  <si>
    <t>CP - SF</t>
  </si>
  <si>
    <t>Check CP:</t>
  </si>
  <si>
    <t>Numele angajatului</t>
  </si>
  <si>
    <t>Data angajării</t>
  </si>
  <si>
    <t xml:space="preserve">Data încetării raporturilor de muncă </t>
  </si>
  <si>
    <t>(a)</t>
  </si>
  <si>
    <t>(b)</t>
  </si>
  <si>
    <t>(c)</t>
  </si>
  <si>
    <t>(d)</t>
  </si>
  <si>
    <t>Jucatori Juniori</t>
  </si>
  <si>
    <t>Jucatori Seniori</t>
  </si>
  <si>
    <t>Data nasterii 
(doar pentru Juniori)</t>
  </si>
  <si>
    <t>(e)</t>
  </si>
  <si>
    <t>(f)</t>
  </si>
  <si>
    <t>(g)</t>
  </si>
  <si>
    <t>Total Antrenori principali</t>
  </si>
  <si>
    <t>Total Costuri cu echipa</t>
  </si>
  <si>
    <t>Total Jucatori Seniori (A)</t>
  </si>
  <si>
    <t>Total Jucatori Juniori (B)</t>
  </si>
  <si>
    <t xml:space="preserve">Total Jucatori  (A)+(B) </t>
  </si>
  <si>
    <t>Cheltuieli beneficii  (inclusiv taxe/contributii)</t>
  </si>
  <si>
    <t>Personal cu activitate in centrul de copii si juniori</t>
  </si>
  <si>
    <t>Total Personal cu activitate in centrul de copii si juniori</t>
  </si>
  <si>
    <t>Total Personal cu activitate in in fotbalul feminin</t>
  </si>
  <si>
    <t>Reconciliere:</t>
  </si>
  <si>
    <t>Total Personal care nu se regaseste in categoriile de mai sus</t>
  </si>
  <si>
    <t>Total Beneficii angajati</t>
  </si>
  <si>
    <t xml:space="preserve"> </t>
  </si>
  <si>
    <t>GHIORGHISOR Iulian</t>
  </si>
  <si>
    <t>(h)</t>
  </si>
  <si>
    <t>Perioada 2021-2023</t>
  </si>
  <si>
    <t>31.12.2023</t>
  </si>
  <si>
    <t>CUMULAT 22</t>
  </si>
  <si>
    <t>TOTAL 22</t>
  </si>
  <si>
    <t>CUMULAT 23</t>
  </si>
  <si>
    <t>TOTAL 23</t>
  </si>
  <si>
    <t>Valoare 22</t>
  </si>
  <si>
    <t>Valoare 23</t>
  </si>
  <si>
    <t>12/24/36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</si>
</sst>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 val="singleAccounting"/>
      <sz val="11"/>
      <color theme="3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2">
    <xf numFmtId="0" fontId="0" fillId="0" borderId="0" xfId="0"/>
    <xf numFmtId="164" fontId="0" fillId="0" borderId="0" xfId="1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justify" vertical="top" wrapText="1"/>
    </xf>
    <xf numFmtId="0" fontId="4" fillId="0" borderId="0" xfId="2" applyFont="1" applyAlignment="1">
      <alignment horizontal="center" vertical="top" wrapText="1"/>
    </xf>
    <xf numFmtId="0" fontId="7" fillId="0" borderId="0" xfId="2" applyFont="1" applyAlignment="1">
      <alignment horizontal="justify" vertical="top" wrapText="1"/>
    </xf>
    <xf numFmtId="0" fontId="7" fillId="0" borderId="0" xfId="2" applyFont="1" applyAlignment="1">
      <alignment vertical="top" wrapText="1"/>
    </xf>
    <xf numFmtId="0" fontId="8" fillId="0" borderId="0" xfId="2" applyFont="1"/>
    <xf numFmtId="0" fontId="9" fillId="0" borderId="0" xfId="2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164" fontId="6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top" wrapText="1"/>
    </xf>
    <xf numFmtId="0" fontId="11" fillId="0" borderId="0" xfId="2" applyFont="1" applyAlignment="1">
      <alignment vertical="center" wrapText="1"/>
    </xf>
    <xf numFmtId="0" fontId="12" fillId="0" borderId="0" xfId="2" applyFont="1"/>
    <xf numFmtId="0" fontId="12" fillId="0" borderId="0" xfId="2" applyFont="1" applyAlignment="1">
      <alignment vertical="center" wrapText="1"/>
    </xf>
    <xf numFmtId="0" fontId="4" fillId="0" borderId="0" xfId="2" applyFont="1" applyAlignment="1">
      <alignment horizontal="right" vertical="top" wrapText="1"/>
    </xf>
    <xf numFmtId="164" fontId="4" fillId="0" borderId="8" xfId="3" applyNumberFormat="1" applyFont="1" applyBorder="1" applyAlignment="1">
      <alignment horizontal="justify" vertical="top" wrapText="1"/>
    </xf>
    <xf numFmtId="0" fontId="4" fillId="0" borderId="0" xfId="2" applyFont="1" applyAlignment="1">
      <alignment horizontal="center"/>
    </xf>
    <xf numFmtId="0" fontId="13" fillId="0" borderId="0" xfId="4" applyFont="1"/>
    <xf numFmtId="0" fontId="16" fillId="0" borderId="0" xfId="2" applyFont="1" applyAlignment="1">
      <alignment vertical="top" wrapText="1"/>
    </xf>
    <xf numFmtId="0" fontId="15" fillId="0" borderId="0" xfId="2" applyFont="1" applyAlignment="1">
      <alignment vertical="top" wrapText="1"/>
    </xf>
    <xf numFmtId="0" fontId="17" fillId="0" borderId="0" xfId="2" applyFont="1" applyAlignment="1">
      <alignment horizontal="center"/>
    </xf>
    <xf numFmtId="164" fontId="3" fillId="0" borderId="0" xfId="1" applyNumberFormat="1" applyFont="1"/>
    <xf numFmtId="164" fontId="18" fillId="0" borderId="0" xfId="1" applyNumberFormat="1" applyFont="1"/>
    <xf numFmtId="0" fontId="20" fillId="0" borderId="11" xfId="4" applyFont="1" applyBorder="1"/>
    <xf numFmtId="0" fontId="20" fillId="0" borderId="0" xfId="4" applyFont="1"/>
    <xf numFmtId="0" fontId="20" fillId="0" borderId="10" xfId="4" applyFont="1" applyBorder="1"/>
    <xf numFmtId="0" fontId="21" fillId="0" borderId="11" xfId="4" applyFont="1" applyBorder="1"/>
    <xf numFmtId="0" fontId="21" fillId="0" borderId="0" xfId="4" applyFont="1"/>
    <xf numFmtId="164" fontId="20" fillId="0" borderId="0" xfId="1" applyNumberFormat="1" applyFont="1" applyBorder="1"/>
    <xf numFmtId="164" fontId="20" fillId="0" borderId="0" xfId="4" applyNumberFormat="1" applyFont="1"/>
    <xf numFmtId="164" fontId="20" fillId="0" borderId="3" xfId="4" applyNumberFormat="1" applyFont="1" applyBorder="1"/>
    <xf numFmtId="164" fontId="21" fillId="0" borderId="0" xfId="4" applyNumberFormat="1" applyFont="1"/>
    <xf numFmtId="43" fontId="22" fillId="0" borderId="0" xfId="1" applyFont="1" applyBorder="1"/>
    <xf numFmtId="0" fontId="21" fillId="0" borderId="13" xfId="4" applyFont="1" applyBorder="1"/>
    <xf numFmtId="0" fontId="20" fillId="0" borderId="1" xfId="4" applyFont="1" applyBorder="1"/>
    <xf numFmtId="164" fontId="22" fillId="0" borderId="0" xfId="1" applyNumberFormat="1" applyFont="1" applyBorder="1"/>
    <xf numFmtId="0" fontId="19" fillId="5" borderId="10" xfId="4" applyFont="1" applyFill="1" applyBorder="1" applyAlignment="1">
      <alignment horizontal="center"/>
    </xf>
    <xf numFmtId="0" fontId="19" fillId="5" borderId="14" xfId="4" applyFont="1" applyFill="1" applyBorder="1" applyAlignment="1">
      <alignment horizont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wrapText="1"/>
    </xf>
    <xf numFmtId="164" fontId="6" fillId="3" borderId="0" xfId="2" applyNumberFormat="1" applyFont="1" applyFill="1"/>
    <xf numFmtId="0" fontId="25" fillId="0" borderId="0" xfId="4" applyFont="1" applyAlignment="1">
      <alignment horizontal="justify" vertical="top" wrapText="1"/>
    </xf>
    <xf numFmtId="0" fontId="19" fillId="6" borderId="0" xfId="4" applyFont="1" applyFill="1" applyAlignment="1">
      <alignment horizontal="center" vertical="top" wrapText="1"/>
    </xf>
    <xf numFmtId="0" fontId="20" fillId="0" borderId="0" xfId="4" applyFont="1" applyAlignment="1">
      <alignment horizontal="center"/>
    </xf>
    <xf numFmtId="0" fontId="26" fillId="0" borderId="0" xfId="4" applyFont="1"/>
    <xf numFmtId="0" fontId="26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5" fillId="0" borderId="0" xfId="4" applyFont="1" applyAlignment="1">
      <alignment horizontal="right"/>
    </xf>
    <xf numFmtId="0" fontId="26" fillId="0" borderId="0" xfId="4" applyFont="1" applyAlignment="1">
      <alignment horizontal="right" vertical="top" wrapText="1"/>
    </xf>
    <xf numFmtId="0" fontId="25" fillId="0" borderId="0" xfId="4" applyFont="1"/>
    <xf numFmtId="0" fontId="26" fillId="0" borderId="0" xfId="4" applyFont="1" applyAlignment="1">
      <alignment horizontal="right"/>
    </xf>
    <xf numFmtId="0" fontId="25" fillId="0" borderId="0" xfId="4" applyFont="1" applyAlignment="1">
      <alignment horizontal="left"/>
    </xf>
    <xf numFmtId="164" fontId="19" fillId="5" borderId="5" xfId="4" applyNumberFormat="1" applyFont="1" applyFill="1" applyBorder="1" applyAlignment="1">
      <alignment horizontal="center"/>
    </xf>
    <xf numFmtId="0" fontId="19" fillId="7" borderId="0" xfId="4" applyFont="1" applyFill="1" applyAlignment="1">
      <alignment horizontal="justify" vertical="top" wrapText="1"/>
    </xf>
    <xf numFmtId="0" fontId="19" fillId="7" borderId="0" xfId="4" applyFont="1" applyFill="1" applyAlignment="1">
      <alignment horizontal="center" vertical="top" wrapText="1"/>
    </xf>
    <xf numFmtId="0" fontId="21" fillId="0" borderId="0" xfId="4" applyFont="1" applyAlignment="1">
      <alignment horizontal="justify" vertical="top" wrapText="1"/>
    </xf>
    <xf numFmtId="0" fontId="21" fillId="0" borderId="0" xfId="4" applyFont="1" applyAlignment="1">
      <alignment horizontal="center" vertical="top" wrapText="1"/>
    </xf>
    <xf numFmtId="164" fontId="21" fillId="0" borderId="0" xfId="5" applyNumberFormat="1" applyFont="1" applyAlignment="1">
      <alignment horizontal="center" vertical="top" wrapText="1"/>
    </xf>
    <xf numFmtId="0" fontId="20" fillId="0" borderId="0" xfId="4" applyFont="1" applyAlignment="1">
      <alignment horizontal="justify" vertical="top" wrapText="1"/>
    </xf>
    <xf numFmtId="164" fontId="20" fillId="0" borderId="0" xfId="5" applyNumberFormat="1" applyFont="1" applyAlignment="1">
      <alignment horizontal="center" vertical="top" wrapText="1"/>
    </xf>
    <xf numFmtId="0" fontId="20" fillId="0" borderId="0" xfId="4" applyFont="1" applyAlignment="1">
      <alignment vertical="top" wrapText="1"/>
    </xf>
    <xf numFmtId="0" fontId="21" fillId="0" borderId="5" xfId="4" applyFont="1" applyBorder="1" applyAlignment="1">
      <alignment vertical="top" wrapText="1"/>
    </xf>
    <xf numFmtId="0" fontId="21" fillId="0" borderId="0" xfId="4" applyFont="1" applyAlignment="1">
      <alignment vertical="top" wrapText="1"/>
    </xf>
    <xf numFmtId="0" fontId="25" fillId="0" borderId="0" xfId="4" applyFont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164" fontId="20" fillId="0" borderId="0" xfId="5" applyNumberFormat="1" applyFont="1" applyAlignment="1">
      <alignment horizontal="center"/>
    </xf>
    <xf numFmtId="0" fontId="1" fillId="0" borderId="0" xfId="4" applyFont="1" applyAlignment="1">
      <alignment vertical="center" wrapText="1"/>
    </xf>
    <xf numFmtId="0" fontId="20" fillId="0" borderId="0" xfId="2" applyFont="1" applyAlignment="1">
      <alignment horizontal="center" vertical="top" wrapText="1"/>
    </xf>
    <xf numFmtId="0" fontId="20" fillId="0" borderId="0" xfId="2" applyFont="1" applyAlignment="1">
      <alignment horizontal="justify" vertical="top" wrapText="1"/>
    </xf>
    <xf numFmtId="0" fontId="3" fillId="0" borderId="0" xfId="0" applyFont="1"/>
    <xf numFmtId="43" fontId="0" fillId="0" borderId="0" xfId="1" applyFont="1"/>
    <xf numFmtId="0" fontId="19" fillId="5" borderId="0" xfId="0" applyFont="1" applyFill="1"/>
    <xf numFmtId="0" fontId="24" fillId="5" borderId="0" xfId="0" applyFont="1" applyFill="1"/>
    <xf numFmtId="164" fontId="19" fillId="5" borderId="0" xfId="1" applyNumberFormat="1" applyFont="1" applyFill="1"/>
    <xf numFmtId="164" fontId="21" fillId="0" borderId="5" xfId="4" applyNumberFormat="1" applyFont="1" applyBorder="1"/>
    <xf numFmtId="164" fontId="20" fillId="0" borderId="0" xfId="1" applyNumberFormat="1" applyFont="1"/>
    <xf numFmtId="0" fontId="26" fillId="0" borderId="0" xfId="4" applyFont="1" applyAlignment="1">
      <alignment horizontal="left"/>
    </xf>
    <xf numFmtId="164" fontId="3" fillId="0" borderId="5" xfId="0" applyNumberFormat="1" applyFont="1" applyBorder="1"/>
    <xf numFmtId="164" fontId="3" fillId="0" borderId="0" xfId="0" applyNumberFormat="1" applyFont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right"/>
    </xf>
    <xf numFmtId="0" fontId="0" fillId="0" borderId="0" xfId="0" applyAlignment="1">
      <alignment horizontal="left"/>
    </xf>
    <xf numFmtId="164" fontId="3" fillId="0" borderId="5" xfId="1" applyNumberFormat="1" applyFont="1" applyBorder="1"/>
    <xf numFmtId="9" fontId="19" fillId="5" borderId="0" xfId="10" applyFont="1" applyFill="1" applyAlignment="1">
      <alignment horizontal="center"/>
    </xf>
    <xf numFmtId="164" fontId="5" fillId="2" borderId="0" xfId="2" applyNumberFormat="1" applyFont="1" applyFill="1"/>
    <xf numFmtId="164" fontId="6" fillId="2" borderId="0" xfId="2" applyNumberFormat="1" applyFont="1" applyFill="1"/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14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" fillId="0" borderId="18" xfId="0" applyFont="1" applyBorder="1"/>
    <xf numFmtId="43" fontId="0" fillId="0" borderId="0" xfId="0" applyNumberFormat="1"/>
    <xf numFmtId="0" fontId="3" fillId="8" borderId="18" xfId="0" applyFont="1" applyFill="1" applyBorder="1"/>
    <xf numFmtId="0" fontId="0" fillId="0" borderId="11" xfId="0" applyBorder="1"/>
    <xf numFmtId="0" fontId="0" fillId="0" borderId="10" xfId="0" applyBorder="1"/>
    <xf numFmtId="0" fontId="24" fillId="5" borderId="11" xfId="0" applyFont="1" applyFill="1" applyBorder="1"/>
    <xf numFmtId="0" fontId="24" fillId="5" borderId="10" xfId="0" applyFont="1" applyFill="1" applyBorder="1"/>
    <xf numFmtId="43" fontId="0" fillId="0" borderId="18" xfId="1" applyFont="1" applyBorder="1"/>
    <xf numFmtId="43" fontId="0" fillId="0" borderId="19" xfId="1" applyFont="1" applyBorder="1"/>
    <xf numFmtId="43" fontId="0" fillId="8" borderId="18" xfId="1" applyFont="1" applyFill="1" applyBorder="1"/>
    <xf numFmtId="43" fontId="0" fillId="8" borderId="19" xfId="1" applyFont="1" applyFill="1" applyBorder="1"/>
    <xf numFmtId="0" fontId="0" fillId="0" borderId="16" xfId="0" applyBorder="1"/>
    <xf numFmtId="0" fontId="24" fillId="5" borderId="16" xfId="0" applyFont="1" applyFill="1" applyBorder="1"/>
    <xf numFmtId="165" fontId="0" fillId="0" borderId="16" xfId="0" applyNumberFormat="1" applyBorder="1"/>
    <xf numFmtId="165" fontId="0" fillId="0" borderId="17" xfId="0" applyNumberFormat="1" applyBorder="1"/>
    <xf numFmtId="165" fontId="24" fillId="5" borderId="16" xfId="0" applyNumberFormat="1" applyFont="1" applyFill="1" applyBorder="1"/>
    <xf numFmtId="0" fontId="28" fillId="0" borderId="18" xfId="0" applyFont="1" applyBorder="1" applyAlignment="1">
      <alignment horizontal="center" vertical="center" wrapText="1"/>
    </xf>
    <xf numFmtId="0" fontId="0" fillId="0" borderId="17" xfId="0" applyBorder="1"/>
    <xf numFmtId="14" fontId="28" fillId="0" borderId="19" xfId="0" applyNumberFormat="1" applyFont="1" applyBorder="1" applyAlignment="1">
      <alignment horizontal="center" vertical="center" wrapText="1"/>
    </xf>
    <xf numFmtId="0" fontId="19" fillId="5" borderId="11" xfId="0" applyFont="1" applyFill="1" applyBorder="1"/>
    <xf numFmtId="165" fontId="0" fillId="0" borderId="10" xfId="0" applyNumberFormat="1" applyBorder="1"/>
    <xf numFmtId="165" fontId="0" fillId="0" borderId="19" xfId="0" applyNumberFormat="1" applyBorder="1"/>
    <xf numFmtId="165" fontId="24" fillId="5" borderId="10" xfId="0" applyNumberFormat="1" applyFont="1" applyFill="1" applyBorder="1"/>
    <xf numFmtId="43" fontId="0" fillId="8" borderId="17" xfId="1" applyFont="1" applyFill="1" applyBorder="1"/>
    <xf numFmtId="165" fontId="0" fillId="8" borderId="17" xfId="1" applyNumberFormat="1" applyFont="1" applyFill="1" applyBorder="1"/>
    <xf numFmtId="165" fontId="0" fillId="8" borderId="19" xfId="1" applyNumberFormat="1" applyFont="1" applyFill="1" applyBorder="1"/>
    <xf numFmtId="43" fontId="0" fillId="0" borderId="17" xfId="1" applyFont="1" applyBorder="1"/>
    <xf numFmtId="0" fontId="0" fillId="0" borderId="0" xfId="4" applyFont="1" applyAlignment="1">
      <alignment wrapText="1"/>
    </xf>
    <xf numFmtId="0" fontId="0" fillId="0" borderId="27" xfId="0" applyBorder="1"/>
    <xf numFmtId="0" fontId="0" fillId="0" borderId="28" xfId="0" applyBorder="1" applyAlignment="1">
      <alignment horizontal="center"/>
    </xf>
    <xf numFmtId="165" fontId="0" fillId="0" borderId="28" xfId="0" applyNumberFormat="1" applyBorder="1"/>
    <xf numFmtId="3" fontId="0" fillId="0" borderId="28" xfId="0" applyNumberFormat="1" applyBorder="1"/>
    <xf numFmtId="3" fontId="0" fillId="0" borderId="29" xfId="0" applyNumberFormat="1" applyBorder="1"/>
    <xf numFmtId="14" fontId="0" fillId="0" borderId="28" xfId="0" applyNumberFormat="1" applyBorder="1" applyAlignment="1">
      <alignment horizontal="center"/>
    </xf>
    <xf numFmtId="0" fontId="0" fillId="0" borderId="28" xfId="0" applyBorder="1"/>
    <xf numFmtId="0" fontId="0" fillId="0" borderId="30" xfId="0" applyBorder="1"/>
    <xf numFmtId="14" fontId="0" fillId="0" borderId="23" xfId="0" applyNumberFormat="1" applyBorder="1" applyAlignment="1">
      <alignment horizontal="center"/>
    </xf>
    <xf numFmtId="165" fontId="0" fillId="0" borderId="23" xfId="0" applyNumberFormat="1" applyBorder="1"/>
    <xf numFmtId="0" fontId="0" fillId="0" borderId="23" xfId="0" applyBorder="1"/>
    <xf numFmtId="3" fontId="0" fillId="0" borderId="23" xfId="0" applyNumberFormat="1" applyBorder="1"/>
    <xf numFmtId="3" fontId="0" fillId="0" borderId="31" xfId="0" applyNumberFormat="1" applyBorder="1"/>
    <xf numFmtId="0" fontId="0" fillId="0" borderId="16" xfId="0" applyBorder="1" applyAlignment="1">
      <alignment horizontal="center"/>
    </xf>
    <xf numFmtId="3" fontId="0" fillId="0" borderId="10" xfId="0" applyNumberFormat="1" applyBorder="1"/>
    <xf numFmtId="3" fontId="0" fillId="0" borderId="11" xfId="0" applyNumberFormat="1" applyBorder="1"/>
    <xf numFmtId="3" fontId="0" fillId="0" borderId="16" xfId="0" applyNumberFormat="1" applyBorder="1"/>
    <xf numFmtId="14" fontId="28" fillId="0" borderId="9" xfId="0" applyNumberFormat="1" applyFont="1" applyBorder="1" applyAlignment="1">
      <alignment horizontal="center" vertical="center" wrapText="1"/>
    </xf>
    <xf numFmtId="14" fontId="0" fillId="0" borderId="0" xfId="0" applyNumberFormat="1"/>
    <xf numFmtId="0" fontId="1" fillId="0" borderId="0" xfId="4" applyFont="1" applyAlignment="1">
      <alignment horizontal="left" vertical="center" wrapText="1"/>
    </xf>
    <xf numFmtId="3" fontId="0" fillId="0" borderId="32" xfId="0" applyNumberFormat="1" applyBorder="1"/>
    <xf numFmtId="43" fontId="0" fillId="0" borderId="6" xfId="1" applyFont="1" applyBorder="1"/>
    <xf numFmtId="3" fontId="0" fillId="0" borderId="33" xfId="0" applyNumberFormat="1" applyBorder="1"/>
    <xf numFmtId="3" fontId="0" fillId="0" borderId="0" xfId="0" applyNumberFormat="1"/>
    <xf numFmtId="41" fontId="20" fillId="0" borderId="0" xfId="11" applyFont="1"/>
    <xf numFmtId="41" fontId="29" fillId="3" borderId="0" xfId="11" applyFont="1" applyFill="1" applyAlignment="1">
      <alignment horizontal="center" vertical="top" wrapText="1"/>
    </xf>
    <xf numFmtId="41" fontId="23" fillId="0" borderId="0" xfId="11" applyFont="1"/>
    <xf numFmtId="41" fontId="20" fillId="0" borderId="0" xfId="11" applyFont="1" applyAlignment="1">
      <alignment horizontal="center" vertical="top" wrapText="1"/>
    </xf>
    <xf numFmtId="41" fontId="20" fillId="0" borderId="1" xfId="11" applyFont="1" applyBorder="1" applyAlignment="1">
      <alignment horizontal="center" vertical="top" wrapText="1"/>
    </xf>
    <xf numFmtId="41" fontId="21" fillId="0" borderId="2" xfId="11" applyFont="1" applyBorder="1" applyAlignment="1">
      <alignment horizontal="center" vertical="top" wrapText="1"/>
    </xf>
    <xf numFmtId="41" fontId="20" fillId="2" borderId="1" xfId="11" applyFont="1" applyFill="1" applyBorder="1" applyAlignment="1">
      <alignment horizontal="center" vertical="top" wrapText="1"/>
    </xf>
    <xf numFmtId="41" fontId="20" fillId="2" borderId="0" xfId="11" applyFont="1" applyFill="1" applyAlignment="1">
      <alignment horizontal="center" vertical="top" wrapText="1"/>
    </xf>
    <xf numFmtId="41" fontId="20" fillId="0" borderId="0" xfId="11" applyFont="1" applyFill="1" applyAlignment="1">
      <alignment horizontal="center" vertical="top" wrapText="1"/>
    </xf>
    <xf numFmtId="41" fontId="20" fillId="4" borderId="0" xfId="11" applyFont="1" applyFill="1"/>
    <xf numFmtId="41" fontId="21" fillId="0" borderId="1" xfId="11" applyFont="1" applyBorder="1" applyAlignment="1">
      <alignment horizontal="center" vertical="top" wrapText="1"/>
    </xf>
    <xf numFmtId="41" fontId="21" fillId="0" borderId="0" xfId="11" applyFont="1" applyAlignment="1">
      <alignment horizontal="center" vertical="top" wrapText="1"/>
    </xf>
    <xf numFmtId="41" fontId="23" fillId="3" borderId="0" xfId="11" applyFont="1" applyFill="1" applyAlignment="1">
      <alignment horizontal="center" vertical="top" wrapText="1"/>
    </xf>
    <xf numFmtId="41" fontId="26" fillId="0" borderId="0" xfId="11" applyFont="1" applyAlignment="1">
      <alignment horizontal="center"/>
    </xf>
    <xf numFmtId="41" fontId="20" fillId="0" borderId="0" xfId="11" applyFont="1" applyAlignment="1">
      <alignment horizontal="center"/>
    </xf>
    <xf numFmtId="41" fontId="26" fillId="2" borderId="0" xfId="11" applyFont="1" applyFill="1" applyAlignment="1">
      <alignment horizontal="center"/>
    </xf>
    <xf numFmtId="41" fontId="27" fillId="2" borderId="0" xfId="11" applyFont="1" applyFill="1" applyAlignment="1">
      <alignment horizontal="center"/>
    </xf>
    <xf numFmtId="41" fontId="25" fillId="0" borderId="0" xfId="11" applyFont="1" applyAlignment="1">
      <alignment horizontal="center"/>
    </xf>
    <xf numFmtId="41" fontId="19" fillId="5" borderId="5" xfId="11" applyFont="1" applyFill="1" applyBorder="1" applyAlignment="1">
      <alignment horizontal="center"/>
    </xf>
    <xf numFmtId="41" fontId="23" fillId="3" borderId="0" xfId="11" applyFont="1" applyFill="1" applyAlignment="1">
      <alignment horizontal="center"/>
    </xf>
    <xf numFmtId="41" fontId="9" fillId="2" borderId="0" xfId="11" applyFont="1" applyFill="1" applyAlignment="1">
      <alignment horizontal="right" vertical="top" wrapText="1"/>
    </xf>
    <xf numFmtId="41" fontId="4" fillId="0" borderId="0" xfId="11" applyFont="1" applyAlignment="1">
      <alignment horizontal="justify" vertical="top" wrapText="1"/>
    </xf>
    <xf numFmtId="41" fontId="7" fillId="0" borderId="0" xfId="11" applyFont="1" applyAlignment="1">
      <alignment horizontal="right" vertical="top" wrapText="1"/>
    </xf>
    <xf numFmtId="41" fontId="7" fillId="0" borderId="1" xfId="11" applyFont="1" applyBorder="1" applyAlignment="1">
      <alignment horizontal="right" vertical="top" wrapText="1"/>
    </xf>
    <xf numFmtId="41" fontId="4" fillId="0" borderId="6" xfId="11" applyFont="1" applyBorder="1" applyAlignment="1">
      <alignment horizontal="right" vertical="top" wrapText="1"/>
    </xf>
    <xf numFmtId="41" fontId="4" fillId="0" borderId="0" xfId="11" applyFont="1" applyAlignment="1">
      <alignment horizontal="center" vertical="top" wrapText="1"/>
    </xf>
    <xf numFmtId="41" fontId="4" fillId="0" borderId="7" xfId="11" applyFont="1" applyBorder="1" applyAlignment="1">
      <alignment horizontal="justify" vertical="top" wrapText="1"/>
    </xf>
    <xf numFmtId="41" fontId="4" fillId="0" borderId="8" xfId="11" applyFont="1" applyBorder="1" applyAlignment="1">
      <alignment horizontal="justify" vertical="top" wrapText="1"/>
    </xf>
    <xf numFmtId="41" fontId="4" fillId="0" borderId="1" xfId="11" applyFont="1" applyBorder="1" applyAlignment="1">
      <alignment horizontal="right" vertical="top" wrapText="1"/>
    </xf>
    <xf numFmtId="41" fontId="4" fillId="0" borderId="2" xfId="11" applyFont="1" applyBorder="1" applyAlignment="1">
      <alignment horizontal="right" vertical="top" wrapText="1"/>
    </xf>
    <xf numFmtId="41" fontId="6" fillId="0" borderId="0" xfId="11" applyFont="1"/>
    <xf numFmtId="41" fontId="7" fillId="0" borderId="0" xfId="11" applyFont="1" applyBorder="1" applyAlignment="1">
      <alignment horizontal="right" vertical="top" wrapText="1"/>
    </xf>
    <xf numFmtId="41" fontId="7" fillId="0" borderId="0" xfId="11" applyFont="1" applyAlignment="1">
      <alignment horizontal="center" vertical="top" wrapText="1"/>
    </xf>
    <xf numFmtId="41" fontId="7" fillId="0" borderId="1" xfId="11" applyFont="1" applyFill="1" applyBorder="1" applyAlignment="1">
      <alignment horizontal="center" vertical="top" wrapText="1"/>
    </xf>
    <xf numFmtId="41" fontId="4" fillId="0" borderId="1" xfId="11" applyFont="1" applyFill="1" applyBorder="1" applyAlignment="1">
      <alignment horizontal="center" vertical="top" wrapText="1"/>
    </xf>
    <xf numFmtId="41" fontId="7" fillId="0" borderId="0" xfId="11" applyFont="1" applyFill="1" applyBorder="1" applyAlignment="1">
      <alignment horizontal="center" vertical="top" wrapText="1"/>
    </xf>
    <xf numFmtId="41" fontId="7" fillId="0" borderId="0" xfId="11" applyFont="1" applyFill="1" applyAlignment="1">
      <alignment horizontal="center" vertical="top" wrapText="1"/>
    </xf>
    <xf numFmtId="41" fontId="16" fillId="0" borderId="1" xfId="11" applyFont="1" applyFill="1" applyBorder="1" applyAlignment="1">
      <alignment horizontal="center" vertical="top" wrapText="1"/>
    </xf>
    <xf numFmtId="41" fontId="7" fillId="0" borderId="0" xfId="11" applyFont="1" applyBorder="1" applyAlignment="1">
      <alignment horizontal="center" vertical="top" wrapText="1"/>
    </xf>
    <xf numFmtId="41" fontId="4" fillId="0" borderId="0" xfId="11" applyFont="1" applyBorder="1" applyAlignment="1">
      <alignment horizontal="center" vertical="top" wrapText="1"/>
    </xf>
    <xf numFmtId="41" fontId="10" fillId="0" borderId="0" xfId="11" applyFont="1" applyAlignment="1">
      <alignment horizontal="center" vertical="top" wrapText="1"/>
    </xf>
    <xf numFmtId="41" fontId="4" fillId="0" borderId="2" xfId="11" applyFont="1" applyBorder="1" applyAlignment="1">
      <alignment horizontal="center" vertical="top" wrapText="1"/>
    </xf>
    <xf numFmtId="41" fontId="6" fillId="0" borderId="0" xfId="11" applyFont="1" applyAlignment="1">
      <alignment horizontal="center"/>
    </xf>
    <xf numFmtId="41" fontId="1" fillId="0" borderId="0" xfId="11" applyFont="1" applyAlignment="1">
      <alignment vertical="center" wrapText="1"/>
    </xf>
    <xf numFmtId="41" fontId="10" fillId="2" borderId="0" xfId="11" applyFont="1" applyFill="1" applyAlignment="1">
      <alignment horizontal="center" vertical="top" wrapText="1"/>
    </xf>
    <xf numFmtId="41" fontId="7" fillId="0" borderId="1" xfId="11" applyFont="1" applyBorder="1" applyAlignment="1">
      <alignment horizontal="center" vertical="top" wrapText="1"/>
    </xf>
    <xf numFmtId="41" fontId="7" fillId="0" borderId="3" xfId="11" applyFont="1" applyBorder="1" applyAlignment="1">
      <alignment horizontal="center" vertical="top" wrapText="1"/>
    </xf>
    <xf numFmtId="41" fontId="15" fillId="0" borderId="0" xfId="11" applyFont="1" applyFill="1" applyBorder="1" applyAlignment="1">
      <alignment horizontal="center" vertical="top" wrapText="1"/>
    </xf>
    <xf numFmtId="41" fontId="16" fillId="0" borderId="0" xfId="11" applyFont="1" applyBorder="1" applyAlignment="1">
      <alignment horizontal="center" vertical="top" wrapText="1"/>
    </xf>
    <xf numFmtId="41" fontId="4" fillId="0" borderId="4" xfId="11" applyFont="1" applyBorder="1" applyAlignment="1">
      <alignment horizontal="center" vertical="top" wrapText="1"/>
    </xf>
    <xf numFmtId="41" fontId="15" fillId="0" borderId="0" xfId="11" applyFont="1" applyAlignment="1">
      <alignment horizontal="center" vertical="top" wrapText="1"/>
    </xf>
    <xf numFmtId="41" fontId="9" fillId="0" borderId="0" xfId="11" applyFont="1" applyAlignment="1">
      <alignment horizontal="center" vertical="top" wrapText="1"/>
    </xf>
    <xf numFmtId="41" fontId="7" fillId="0" borderId="0" xfId="11" applyFont="1" applyAlignment="1">
      <alignment horizontal="right"/>
    </xf>
    <xf numFmtId="0" fontId="19" fillId="5" borderId="0" xfId="4" applyFont="1" applyFill="1" applyAlignment="1">
      <alignment horizontal="center"/>
    </xf>
    <xf numFmtId="164" fontId="21" fillId="2" borderId="0" xfId="4" applyNumberFormat="1" applyFont="1" applyFill="1"/>
    <xf numFmtId="43" fontId="21" fillId="2" borderId="0" xfId="4" applyNumberFormat="1" applyFont="1" applyFill="1"/>
    <xf numFmtId="43" fontId="21" fillId="2" borderId="0" xfId="4" applyNumberFormat="1" applyFont="1" applyFill="1" applyAlignment="1">
      <alignment horizontal="center"/>
    </xf>
    <xf numFmtId="0" fontId="19" fillId="5" borderId="1" xfId="4" applyFont="1" applyFill="1" applyBorder="1" applyAlignment="1">
      <alignment horizontal="center"/>
    </xf>
    <xf numFmtId="0" fontId="19" fillId="5" borderId="12" xfId="4" applyFont="1" applyFill="1" applyBorder="1" applyAlignment="1">
      <alignment horizontal="left" vertical="top"/>
    </xf>
    <xf numFmtId="0" fontId="19" fillId="5" borderId="7" xfId="4" applyFont="1" applyFill="1" applyBorder="1" applyAlignment="1">
      <alignment horizontal="center" vertical="top"/>
    </xf>
    <xf numFmtId="0" fontId="19" fillId="5" borderId="9" xfId="4" applyFont="1" applyFill="1" applyBorder="1" applyAlignment="1">
      <alignment horizontal="center" vertical="top"/>
    </xf>
    <xf numFmtId="0" fontId="19" fillId="6" borderId="0" xfId="0" applyFont="1" applyFill="1" applyAlignment="1">
      <alignment horizontal="center"/>
    </xf>
    <xf numFmtId="0" fontId="3" fillId="0" borderId="13" xfId="0" applyFont="1" applyBorder="1"/>
    <xf numFmtId="0" fontId="0" fillId="0" borderId="20" xfId="0" applyBorder="1"/>
    <xf numFmtId="165" fontId="0" fillId="0" borderId="20" xfId="0" applyNumberFormat="1" applyBorder="1"/>
    <xf numFmtId="165" fontId="0" fillId="0" borderId="14" xfId="0" applyNumberFormat="1" applyBorder="1"/>
    <xf numFmtId="43" fontId="0" fillId="0" borderId="13" xfId="1" applyFont="1" applyBorder="1"/>
    <xf numFmtId="43" fontId="0" fillId="0" borderId="20" xfId="1" applyFont="1" applyBorder="1"/>
    <xf numFmtId="43" fontId="0" fillId="0" borderId="1" xfId="1" applyFont="1" applyBorder="1"/>
    <xf numFmtId="0" fontId="0" fillId="0" borderId="9" xfId="0" applyBorder="1"/>
    <xf numFmtId="0" fontId="0" fillId="0" borderId="14" xfId="0" applyBorder="1"/>
    <xf numFmtId="0" fontId="19" fillId="6" borderId="10" xfId="0" applyFont="1" applyFill="1" applyBorder="1" applyAlignment="1">
      <alignment horizontal="center"/>
    </xf>
    <xf numFmtId="0" fontId="0" fillId="0" borderId="12" xfId="0" applyBorder="1"/>
    <xf numFmtId="0" fontId="0" fillId="0" borderId="15" xfId="0" applyBorder="1"/>
    <xf numFmtId="165" fontId="0" fillId="0" borderId="15" xfId="0" applyNumberFormat="1" applyBorder="1"/>
    <xf numFmtId="165" fontId="0" fillId="0" borderId="9" xfId="0" applyNumberFormat="1" applyBorder="1"/>
    <xf numFmtId="0" fontId="0" fillId="0" borderId="7" xfId="0" applyBorder="1"/>
    <xf numFmtId="0" fontId="0" fillId="0" borderId="18" xfId="0" applyBorder="1"/>
    <xf numFmtId="0" fontId="23" fillId="9" borderId="18" xfId="0" applyFont="1" applyFill="1" applyBorder="1"/>
    <xf numFmtId="0" fontId="23" fillId="9" borderId="17" xfId="0" applyFont="1" applyFill="1" applyBorder="1"/>
    <xf numFmtId="165" fontId="23" fillId="9" borderId="17" xfId="0" applyNumberFormat="1" applyFont="1" applyFill="1" applyBorder="1"/>
    <xf numFmtId="165" fontId="23" fillId="9" borderId="19" xfId="0" applyNumberFormat="1" applyFont="1" applyFill="1" applyBorder="1" applyAlignment="1">
      <alignment horizontal="right"/>
    </xf>
    <xf numFmtId="164" fontId="23" fillId="9" borderId="18" xfId="0" applyNumberFormat="1" applyFont="1" applyFill="1" applyBorder="1"/>
    <xf numFmtId="0" fontId="19" fillId="5" borderId="12" xfId="0" applyFont="1" applyFill="1" applyBorder="1"/>
    <xf numFmtId="0" fontId="24" fillId="5" borderId="15" xfId="0" applyFont="1" applyFill="1" applyBorder="1"/>
    <xf numFmtId="165" fontId="24" fillId="5" borderId="15" xfId="0" applyNumberFormat="1" applyFont="1" applyFill="1" applyBorder="1"/>
    <xf numFmtId="165" fontId="24" fillId="5" borderId="9" xfId="0" applyNumberFormat="1" applyFont="1" applyFill="1" applyBorder="1"/>
    <xf numFmtId="0" fontId="24" fillId="5" borderId="12" xfId="0" applyFont="1" applyFill="1" applyBorder="1"/>
    <xf numFmtId="0" fontId="24" fillId="5" borderId="7" xfId="0" applyFont="1" applyFill="1" applyBorder="1"/>
    <xf numFmtId="0" fontId="24" fillId="5" borderId="9" xfId="0" applyFont="1" applyFill="1" applyBorder="1"/>
    <xf numFmtId="0" fontId="0" fillId="0" borderId="13" xfId="0" applyBorder="1"/>
    <xf numFmtId="0" fontId="0" fillId="0" borderId="20" xfId="0" applyBorder="1" applyAlignment="1">
      <alignment horizontal="center"/>
    </xf>
    <xf numFmtId="3" fontId="0" fillId="0" borderId="13" xfId="0" applyNumberFormat="1" applyBorder="1"/>
    <xf numFmtId="0" fontId="0" fillId="0" borderId="1" xfId="0" applyBorder="1"/>
    <xf numFmtId="37" fontId="0" fillId="0" borderId="18" xfId="1" applyNumberFormat="1" applyFont="1" applyBorder="1"/>
    <xf numFmtId="37" fontId="0" fillId="0" borderId="17" xfId="1" applyNumberFormat="1" applyFont="1" applyBorder="1"/>
    <xf numFmtId="37" fontId="0" fillId="0" borderId="6" xfId="1" applyNumberFormat="1" applyFont="1" applyBorder="1" applyAlignment="1">
      <alignment horizontal="right"/>
    </xf>
    <xf numFmtId="37" fontId="0" fillId="0" borderId="19" xfId="1" applyNumberFormat="1" applyFont="1" applyBorder="1" applyAlignment="1">
      <alignment horizontal="right"/>
    </xf>
    <xf numFmtId="0" fontId="19" fillId="6" borderId="11" xfId="0" applyFont="1" applyFill="1" applyBorder="1" applyAlignment="1">
      <alignment horizontal="center"/>
    </xf>
    <xf numFmtId="0" fontId="19" fillId="6" borderId="34" xfId="0" applyFont="1" applyFill="1" applyBorder="1" applyAlignment="1">
      <alignment horizontal="center"/>
    </xf>
    <xf numFmtId="14" fontId="28" fillId="0" borderId="18" xfId="0" applyNumberFormat="1" applyFont="1" applyBorder="1" applyAlignment="1">
      <alignment horizontal="center" vertical="center" wrapText="1"/>
    </xf>
    <xf numFmtId="14" fontId="28" fillId="0" borderId="6" xfId="0" applyNumberFormat="1" applyFont="1" applyBorder="1" applyAlignment="1">
      <alignment horizontal="center" vertical="center" wrapText="1"/>
    </xf>
    <xf numFmtId="0" fontId="0" fillId="0" borderId="35" xfId="0" applyBorder="1"/>
    <xf numFmtId="0" fontId="0" fillId="0" borderId="15" xfId="0" applyBorder="1" applyAlignment="1">
      <alignment horizontal="center"/>
    </xf>
    <xf numFmtId="3" fontId="0" fillId="0" borderId="15" xfId="0" applyNumberFormat="1" applyBorder="1"/>
    <xf numFmtId="43" fontId="0" fillId="0" borderId="14" xfId="1" applyFont="1" applyBorder="1"/>
    <xf numFmtId="3" fontId="0" fillId="0" borderId="9" xfId="0" applyNumberFormat="1" applyBorder="1"/>
    <xf numFmtId="164" fontId="23" fillId="9" borderId="5" xfId="0" applyNumberFormat="1" applyFont="1" applyFill="1" applyBorder="1"/>
    <xf numFmtId="43" fontId="0" fillId="0" borderId="5" xfId="1" applyFont="1" applyBorder="1"/>
    <xf numFmtId="0" fontId="0" fillId="0" borderId="5" xfId="0" applyBorder="1"/>
    <xf numFmtId="43" fontId="0" fillId="8" borderId="12" xfId="1" applyFont="1" applyFill="1" applyBorder="1"/>
    <xf numFmtId="43" fontId="0" fillId="8" borderId="15" xfId="1" applyFont="1" applyFill="1" applyBorder="1"/>
    <xf numFmtId="43" fontId="0" fillId="8" borderId="7" xfId="1" applyFont="1" applyFill="1" applyBorder="1"/>
    <xf numFmtId="43" fontId="0" fillId="8" borderId="9" xfId="1" applyFont="1" applyFill="1" applyBorder="1"/>
    <xf numFmtId="165" fontId="0" fillId="0" borderId="29" xfId="0" applyNumberFormat="1" applyBorder="1"/>
    <xf numFmtId="0" fontId="24" fillId="5" borderId="24" xfId="0" applyFont="1" applyFill="1" applyBorder="1"/>
    <xf numFmtId="0" fontId="24" fillId="5" borderId="25" xfId="0" applyFont="1" applyFill="1" applyBorder="1"/>
    <xf numFmtId="0" fontId="24" fillId="5" borderId="26" xfId="0" applyFont="1" applyFill="1" applyBorder="1"/>
    <xf numFmtId="3" fontId="0" fillId="0" borderId="27" xfId="0" applyNumberFormat="1" applyBorder="1"/>
    <xf numFmtId="43" fontId="0" fillId="0" borderId="23" xfId="1" applyFont="1" applyBorder="1"/>
    <xf numFmtId="14" fontId="3" fillId="2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14" fontId="28" fillId="0" borderId="16" xfId="0" applyNumberFormat="1" applyFont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14" fontId="28" fillId="0" borderId="22" xfId="0" applyNumberFormat="1" applyFont="1" applyBorder="1" applyAlignment="1">
      <alignment horizontal="center" vertical="center" wrapText="1"/>
    </xf>
  </cellXfs>
  <cellStyles count="12">
    <cellStyle name="Comma" xfId="1" builtinId="3"/>
    <cellStyle name="Comma [0]" xfId="11" builtinId="6"/>
    <cellStyle name="Comma 2" xfId="3" xr:uid="{00000000-0005-0000-0000-000001000000}"/>
    <cellStyle name="Comma 2 2" xfId="5" xr:uid="{00000000-0005-0000-0000-000002000000}"/>
    <cellStyle name="Comma 2 3" xfId="7" xr:uid="{00000000-0005-0000-0000-000003000000}"/>
    <cellStyle name="Comma 3" xfId="9" xr:uid="{00000000-0005-0000-0000-000004000000}"/>
    <cellStyle name="Normal" xfId="0" builtinId="0"/>
    <cellStyle name="Normal 2" xfId="2" xr:uid="{00000000-0005-0000-0000-000006000000}"/>
    <cellStyle name="Normal 2 2" xfId="4" xr:uid="{00000000-0005-0000-0000-000007000000}"/>
    <cellStyle name="Normal 2 3" xfId="6" xr:uid="{00000000-0005-0000-0000-000008000000}"/>
    <cellStyle name="Normal 3" xfId="8" xr:uid="{00000000-0005-0000-0000-000009000000}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J131"/>
  <sheetViews>
    <sheetView zoomScale="85" zoomScaleNormal="85" workbookViewId="0">
      <pane xSplit="3" ySplit="2" topLeftCell="D3" activePane="bottomRight" state="frozen"/>
      <selection activeCell="H26" sqref="H26"/>
      <selection pane="topRight" activeCell="H26" sqref="H26"/>
      <selection pane="bottomLeft" activeCell="H26" sqref="H26"/>
      <selection pane="bottomRight" activeCell="J17" sqref="J17"/>
    </sheetView>
  </sheetViews>
  <sheetFormatPr defaultColWidth="8.21875" defaultRowHeight="13.2" x14ac:dyDescent="0.25"/>
  <cols>
    <col min="1" max="1" width="11" style="5" bestFit="1" customWidth="1"/>
    <col min="2" max="2" width="47.109375" style="5" customWidth="1"/>
    <col min="3" max="3" width="5.109375" style="3" customWidth="1"/>
    <col min="4" max="7" width="16.88671875" style="4" bestFit="1" customWidth="1"/>
    <col min="8" max="16384" width="8.21875" style="5"/>
  </cols>
  <sheetData>
    <row r="1" spans="2:7" ht="13.8" x14ac:dyDescent="0.25">
      <c r="B1" s="2" t="s">
        <v>1</v>
      </c>
    </row>
    <row r="2" spans="2:7" ht="13.8" x14ac:dyDescent="0.25">
      <c r="B2" s="6"/>
      <c r="C2" s="7" t="s">
        <v>2</v>
      </c>
      <c r="D2" s="7">
        <v>2020</v>
      </c>
      <c r="E2" s="7">
        <v>2021</v>
      </c>
      <c r="F2" s="7">
        <v>2022</v>
      </c>
      <c r="G2" s="7">
        <v>2023</v>
      </c>
    </row>
    <row r="3" spans="2:7" ht="13.8" x14ac:dyDescent="0.25">
      <c r="B3" s="6"/>
      <c r="C3" s="7"/>
      <c r="D3" s="179"/>
      <c r="E3" s="179"/>
      <c r="F3" s="179"/>
      <c r="G3" s="179"/>
    </row>
    <row r="4" spans="2:7" ht="13.8" x14ac:dyDescent="0.25">
      <c r="B4" s="6" t="s">
        <v>3</v>
      </c>
      <c r="C4" s="7"/>
      <c r="D4" s="179"/>
      <c r="E4" s="179"/>
      <c r="F4" s="179"/>
      <c r="G4" s="179"/>
    </row>
    <row r="5" spans="2:7" ht="13.8" x14ac:dyDescent="0.25">
      <c r="B5" s="8" t="s">
        <v>4</v>
      </c>
      <c r="C5" s="7"/>
      <c r="D5" s="179"/>
      <c r="E5" s="179"/>
      <c r="F5" s="179"/>
      <c r="G5" s="179"/>
    </row>
    <row r="6" spans="2:7" ht="13.8" x14ac:dyDescent="0.25">
      <c r="B6" s="8" t="s">
        <v>5</v>
      </c>
      <c r="C6" s="7">
        <v>3</v>
      </c>
      <c r="D6" s="179"/>
      <c r="E6" s="179"/>
      <c r="F6" s="179"/>
      <c r="G6" s="179"/>
    </row>
    <row r="7" spans="2:7" ht="13.8" x14ac:dyDescent="0.25">
      <c r="B7" s="8" t="s">
        <v>6</v>
      </c>
      <c r="C7" s="7"/>
      <c r="D7" s="179"/>
      <c r="E7" s="179"/>
      <c r="F7" s="179"/>
      <c r="G7" s="179"/>
    </row>
    <row r="8" spans="2:7" ht="13.8" x14ac:dyDescent="0.25">
      <c r="B8" s="8" t="s">
        <v>7</v>
      </c>
      <c r="C8" s="7"/>
      <c r="D8" s="179"/>
      <c r="E8" s="179"/>
      <c r="F8" s="179"/>
      <c r="G8" s="179"/>
    </row>
    <row r="9" spans="2:7" ht="13.8" x14ac:dyDescent="0.25">
      <c r="B9" s="8" t="s">
        <v>8</v>
      </c>
      <c r="C9" s="7">
        <v>4</v>
      </c>
      <c r="D9" s="179"/>
      <c r="E9" s="179"/>
      <c r="F9" s="179"/>
      <c r="G9" s="179"/>
    </row>
    <row r="10" spans="2:7" ht="13.8" x14ac:dyDescent="0.25">
      <c r="B10" s="9" t="s">
        <v>9</v>
      </c>
      <c r="C10" s="7"/>
      <c r="D10" s="179"/>
      <c r="E10" s="179"/>
      <c r="F10" s="179"/>
      <c r="G10" s="179"/>
    </row>
    <row r="11" spans="2:7" ht="14.4" thickBot="1" x14ac:dyDescent="0.3">
      <c r="B11" s="8" t="s">
        <v>10</v>
      </c>
      <c r="C11" s="7">
        <v>5</v>
      </c>
      <c r="D11" s="180"/>
      <c r="E11" s="180"/>
      <c r="F11" s="180"/>
      <c r="G11" s="180"/>
    </row>
    <row r="12" spans="2:7" ht="14.4" thickBot="1" x14ac:dyDescent="0.3">
      <c r="B12" s="6" t="s">
        <v>11</v>
      </c>
      <c r="C12" s="7"/>
      <c r="D12" s="181">
        <f>SUM(D5:D11)</f>
        <v>0</v>
      </c>
      <c r="E12" s="181">
        <f>SUM(E5:E11)</f>
        <v>0</v>
      </c>
      <c r="F12" s="181">
        <f>SUM(F5:F11)</f>
        <v>0</v>
      </c>
      <c r="G12" s="181">
        <f>SUM(G5:G11)</f>
        <v>0</v>
      </c>
    </row>
    <row r="13" spans="2:7" ht="13.8" x14ac:dyDescent="0.25">
      <c r="B13" s="6"/>
      <c r="C13" s="7"/>
      <c r="D13" s="182"/>
      <c r="E13" s="182"/>
      <c r="F13" s="182"/>
      <c r="G13" s="182"/>
    </row>
    <row r="14" spans="2:7" ht="13.8" x14ac:dyDescent="0.25">
      <c r="B14" s="6" t="s">
        <v>12</v>
      </c>
      <c r="C14" s="7"/>
      <c r="D14" s="183"/>
      <c r="E14" s="183"/>
      <c r="F14" s="183"/>
      <c r="G14" s="183"/>
    </row>
    <row r="15" spans="2:7" ht="27.6" x14ac:dyDescent="0.25">
      <c r="B15" s="8" t="s">
        <v>13</v>
      </c>
      <c r="C15" s="7">
        <v>6</v>
      </c>
      <c r="D15" s="183"/>
      <c r="E15" s="183"/>
      <c r="F15" s="183"/>
      <c r="G15" s="183"/>
    </row>
    <row r="16" spans="2:7" ht="13.8" x14ac:dyDescent="0.25">
      <c r="B16" s="8" t="s">
        <v>14</v>
      </c>
      <c r="C16" s="7">
        <v>7</v>
      </c>
      <c r="D16" s="183"/>
      <c r="E16" s="183"/>
      <c r="F16" s="183"/>
      <c r="G16" s="183"/>
    </row>
    <row r="17" spans="1:7" ht="27.6" x14ac:dyDescent="0.25">
      <c r="B17" s="8" t="s">
        <v>15</v>
      </c>
      <c r="C17" s="7"/>
      <c r="D17" s="183"/>
      <c r="E17" s="183"/>
      <c r="F17" s="183"/>
      <c r="G17" s="183"/>
    </row>
    <row r="18" spans="1:7" ht="29.4" customHeight="1" x14ac:dyDescent="0.25">
      <c r="B18" s="8" t="s">
        <v>16</v>
      </c>
      <c r="C18" s="7"/>
      <c r="D18" s="183"/>
      <c r="E18" s="183"/>
      <c r="F18" s="183"/>
      <c r="G18" s="183"/>
    </row>
    <row r="19" spans="1:7" ht="14.4" thickBot="1" x14ac:dyDescent="0.3">
      <c r="B19" s="8" t="s">
        <v>17</v>
      </c>
      <c r="C19" s="7">
        <v>8</v>
      </c>
      <c r="D19" s="180"/>
      <c r="E19" s="180"/>
      <c r="F19" s="180"/>
      <c r="G19" s="180"/>
    </row>
    <row r="20" spans="1:7" ht="14.4" thickBot="1" x14ac:dyDescent="0.3">
      <c r="B20" s="6" t="s">
        <v>18</v>
      </c>
      <c r="C20" s="7"/>
      <c r="D20" s="181">
        <f>SUM(D15:D19)</f>
        <v>0</v>
      </c>
      <c r="E20" s="181">
        <f>SUM(E15:E19)</f>
        <v>0</v>
      </c>
      <c r="F20" s="181">
        <f>SUM(F15:F19)</f>
        <v>0</v>
      </c>
      <c r="G20" s="181">
        <f>SUM(G15:G19)</f>
        <v>0</v>
      </c>
    </row>
    <row r="21" spans="1:7" ht="13.8" x14ac:dyDescent="0.25">
      <c r="B21" s="6"/>
      <c r="C21" s="7"/>
      <c r="D21" s="182"/>
      <c r="E21" s="182"/>
      <c r="F21" s="182"/>
      <c r="G21" s="182"/>
    </row>
    <row r="22" spans="1:7" ht="13.8" x14ac:dyDescent="0.25">
      <c r="B22" s="6" t="s">
        <v>19</v>
      </c>
      <c r="C22" s="7"/>
      <c r="D22" s="183"/>
      <c r="E22" s="183"/>
      <c r="F22" s="183"/>
      <c r="G22" s="183"/>
    </row>
    <row r="23" spans="1:7" ht="27.6" x14ac:dyDescent="0.25">
      <c r="B23" s="8" t="s">
        <v>20</v>
      </c>
      <c r="C23" s="7">
        <v>9</v>
      </c>
      <c r="D23" s="183"/>
      <c r="E23" s="183"/>
      <c r="F23" s="183"/>
      <c r="G23" s="183"/>
    </row>
    <row r="24" spans="1:7" ht="31.5" customHeight="1" x14ac:dyDescent="0.25">
      <c r="B24" s="8" t="s">
        <v>21</v>
      </c>
      <c r="C24" s="7"/>
      <c r="D24" s="183"/>
      <c r="E24" s="183"/>
      <c r="F24" s="183"/>
      <c r="G24" s="183"/>
    </row>
    <row r="25" spans="1:7" ht="27.6" x14ac:dyDescent="0.25">
      <c r="B25" s="8" t="s">
        <v>22</v>
      </c>
      <c r="C25" s="7"/>
      <c r="D25" s="183"/>
      <c r="E25" s="183"/>
      <c r="F25" s="183"/>
      <c r="G25" s="183"/>
    </row>
    <row r="26" spans="1:7" ht="28.2" thickBot="1" x14ac:dyDescent="0.3">
      <c r="B26" s="8" t="s">
        <v>23</v>
      </c>
      <c r="C26" s="7"/>
      <c r="D26" s="180"/>
      <c r="E26" s="181"/>
      <c r="F26" s="181"/>
      <c r="G26" s="181"/>
    </row>
    <row r="27" spans="1:7" ht="14.4" thickBot="1" x14ac:dyDescent="0.3">
      <c r="A27" s="4"/>
      <c r="B27" s="6" t="s">
        <v>24</v>
      </c>
      <c r="C27" s="10"/>
      <c r="D27" s="184">
        <f>SUM(D23:D26)</f>
        <v>0</v>
      </c>
      <c r="E27" s="184">
        <f>SUM(E23:E26)</f>
        <v>0</v>
      </c>
      <c r="F27" s="184">
        <f>SUM(F23:F26)</f>
        <v>0</v>
      </c>
      <c r="G27" s="184">
        <f>SUM(G23:G26)</f>
        <v>0</v>
      </c>
    </row>
    <row r="28" spans="1:7" x14ac:dyDescent="0.25">
      <c r="A28" s="4"/>
      <c r="C28" s="5"/>
      <c r="D28" s="177"/>
      <c r="E28" s="177"/>
      <c r="F28" s="177"/>
      <c r="G28" s="177"/>
    </row>
    <row r="29" spans="1:7" ht="13.8" x14ac:dyDescent="0.25">
      <c r="A29" s="4"/>
      <c r="B29" s="6" t="s">
        <v>25</v>
      </c>
      <c r="C29" s="5"/>
      <c r="D29" s="177"/>
      <c r="E29" s="177"/>
      <c r="F29" s="177"/>
      <c r="G29" s="177"/>
    </row>
    <row r="30" spans="1:7" ht="13.8" x14ac:dyDescent="0.25">
      <c r="B30" s="8" t="s">
        <v>26</v>
      </c>
      <c r="C30" s="7"/>
      <c r="D30" s="185"/>
      <c r="E30" s="186"/>
      <c r="F30" s="186"/>
      <c r="G30" s="186"/>
    </row>
    <row r="31" spans="1:7" ht="13.8" x14ac:dyDescent="0.25">
      <c r="B31" s="8" t="s">
        <v>27</v>
      </c>
      <c r="C31" s="7">
        <v>10</v>
      </c>
      <c r="D31" s="179"/>
      <c r="E31" s="179"/>
      <c r="F31" s="179"/>
      <c r="G31" s="179"/>
    </row>
    <row r="32" spans="1:7" s="10" customFormat="1" ht="13.8" x14ac:dyDescent="0.25">
      <c r="B32" s="8" t="s">
        <v>28</v>
      </c>
      <c r="C32" s="11"/>
      <c r="D32" s="187"/>
      <c r="E32" s="179" t="s">
        <v>268</v>
      </c>
      <c r="F32" s="187"/>
      <c r="G32" s="187"/>
    </row>
    <row r="33" spans="1:10" ht="14.4" thickBot="1" x14ac:dyDescent="0.3">
      <c r="B33" s="8" t="s">
        <v>29</v>
      </c>
      <c r="C33" s="7">
        <v>11</v>
      </c>
      <c r="D33" s="179"/>
      <c r="E33" s="179"/>
      <c r="F33" s="179"/>
      <c r="G33" s="179"/>
    </row>
    <row r="34" spans="1:10" ht="15" thickBot="1" x14ac:dyDescent="0.3">
      <c r="B34" s="6" t="s">
        <v>30</v>
      </c>
      <c r="C34" s="7"/>
      <c r="D34" s="188">
        <f>D27+D20+D12+SUM(D30:D33)</f>
        <v>0</v>
      </c>
      <c r="E34" s="188">
        <f>E27+E20+E12+SUM(E30:E33)</f>
        <v>0</v>
      </c>
      <c r="F34" s="188">
        <f>F27+F20+F12+SUM(F30:F33)</f>
        <v>0</v>
      </c>
      <c r="G34" s="188">
        <f>G27+G20+G12+SUM(G30:G33)</f>
        <v>0</v>
      </c>
      <c r="H34" s="70"/>
      <c r="I34" s="70"/>
      <c r="J34" s="70"/>
    </row>
    <row r="35" spans="1:10" ht="15" thickTop="1" x14ac:dyDescent="0.3">
      <c r="D35" s="189"/>
      <c r="E35" s="189"/>
      <c r="F35" s="189"/>
      <c r="G35" s="189"/>
      <c r="H35" s="43"/>
      <c r="I35" s="43"/>
      <c r="J35" s="43"/>
    </row>
    <row r="36" spans="1:10" ht="26.1" customHeight="1" x14ac:dyDescent="0.25">
      <c r="B36" s="70" t="s">
        <v>103</v>
      </c>
      <c r="C36" s="70"/>
      <c r="D36" s="190"/>
      <c r="E36" s="190"/>
      <c r="F36" s="190"/>
      <c r="G36" s="190"/>
    </row>
    <row r="37" spans="1:10" ht="14.4" x14ac:dyDescent="0.3">
      <c r="B37"/>
      <c r="C37"/>
      <c r="D37" s="43"/>
      <c r="E37" s="43"/>
      <c r="F37" s="43"/>
      <c r="G37" s="43"/>
    </row>
    <row r="38" spans="1:10" ht="14.4" x14ac:dyDescent="0.3">
      <c r="B38" s="122" t="s">
        <v>269</v>
      </c>
      <c r="C38" s="43"/>
      <c r="D38" s="5"/>
      <c r="E38" s="5"/>
      <c r="F38" s="5"/>
      <c r="G38" s="5"/>
    </row>
    <row r="39" spans="1:10" x14ac:dyDescent="0.25">
      <c r="D39" s="13"/>
      <c r="E39" s="13"/>
      <c r="F39" s="13"/>
      <c r="G39" s="13"/>
    </row>
    <row r="40" spans="1:10" ht="13.8" x14ac:dyDescent="0.25">
      <c r="A40" s="3"/>
      <c r="B40" s="92" t="s">
        <v>32</v>
      </c>
      <c r="D40" s="7">
        <v>2020</v>
      </c>
      <c r="E40" s="7">
        <v>2021</v>
      </c>
      <c r="F40" s="7">
        <v>2022</v>
      </c>
      <c r="G40" s="7">
        <v>2023</v>
      </c>
    </row>
    <row r="41" spans="1:10" ht="13.8" x14ac:dyDescent="0.25">
      <c r="B41" s="9"/>
      <c r="D41" s="14"/>
      <c r="E41" s="14"/>
      <c r="F41" s="14"/>
      <c r="G41" s="14"/>
    </row>
    <row r="42" spans="1:10" ht="13.8" x14ac:dyDescent="0.25">
      <c r="B42" s="9" t="s">
        <v>33</v>
      </c>
      <c r="D42" s="179"/>
      <c r="E42" s="179"/>
      <c r="F42" s="179"/>
      <c r="G42" s="179"/>
    </row>
    <row r="43" spans="1:10" ht="13.8" x14ac:dyDescent="0.25">
      <c r="B43" s="9" t="s">
        <v>34</v>
      </c>
      <c r="D43" s="179"/>
      <c r="E43" s="179"/>
      <c r="F43" s="179"/>
      <c r="G43" s="179"/>
    </row>
    <row r="44" spans="1:10" ht="13.8" x14ac:dyDescent="0.25">
      <c r="B44" s="9" t="s">
        <v>35</v>
      </c>
      <c r="D44" s="179"/>
      <c r="E44" s="179"/>
      <c r="F44" s="179"/>
      <c r="G44" s="179"/>
    </row>
    <row r="45" spans="1:10" ht="13.8" x14ac:dyDescent="0.25">
      <c r="B45" s="9" t="s">
        <v>36</v>
      </c>
      <c r="D45" s="179"/>
      <c r="E45" s="179"/>
      <c r="F45" s="179"/>
      <c r="G45" s="179"/>
    </row>
    <row r="46" spans="1:10" ht="13.8" x14ac:dyDescent="0.25">
      <c r="B46" s="9" t="s">
        <v>37</v>
      </c>
      <c r="D46" s="179"/>
      <c r="E46" s="179"/>
      <c r="F46" s="179"/>
      <c r="G46" s="179"/>
    </row>
    <row r="47" spans="1:10" ht="13.8" x14ac:dyDescent="0.25">
      <c r="B47" s="9" t="s">
        <v>38</v>
      </c>
      <c r="D47" s="179"/>
      <c r="E47" s="179"/>
      <c r="F47" s="179"/>
      <c r="G47" s="179"/>
    </row>
    <row r="48" spans="1:10" ht="13.8" x14ac:dyDescent="0.25">
      <c r="B48" s="9" t="s">
        <v>181</v>
      </c>
      <c r="D48" s="179"/>
      <c r="E48" s="179"/>
      <c r="F48" s="179"/>
      <c r="G48" s="179"/>
    </row>
    <row r="49" spans="1:7" ht="13.8" x14ac:dyDescent="0.25">
      <c r="B49" s="9" t="s">
        <v>40</v>
      </c>
      <c r="D49" s="179"/>
      <c r="E49" s="179"/>
      <c r="F49" s="179"/>
      <c r="G49" s="179"/>
    </row>
    <row r="50" spans="1:7" ht="13.8" x14ac:dyDescent="0.25">
      <c r="B50" s="9" t="s">
        <v>182</v>
      </c>
      <c r="D50" s="179"/>
      <c r="E50" s="179"/>
      <c r="F50" s="179"/>
      <c r="G50" s="179"/>
    </row>
    <row r="51" spans="1:7" ht="14.4" thickBot="1" x14ac:dyDescent="0.3">
      <c r="B51" s="9" t="s">
        <v>31</v>
      </c>
      <c r="D51" s="192"/>
      <c r="E51" s="192"/>
      <c r="F51" s="192"/>
      <c r="G51" s="192"/>
    </row>
    <row r="52" spans="1:7" ht="13.8" x14ac:dyDescent="0.25">
      <c r="B52" s="12"/>
      <c r="D52" s="179"/>
      <c r="E52" s="179"/>
      <c r="F52" s="179"/>
      <c r="G52" s="179"/>
    </row>
    <row r="53" spans="1:7" ht="13.8" x14ac:dyDescent="0.25">
      <c r="B53" s="12" t="str">
        <f>CONCATENATE("Total ",$B$11)</f>
        <v>Total Alte venituri din exploatare</v>
      </c>
      <c r="D53" s="172">
        <f>SUM(D42:D51)</f>
        <v>0</v>
      </c>
      <c r="E53" s="172">
        <f>SUM(E42:E51)</f>
        <v>0</v>
      </c>
      <c r="F53" s="172">
        <f>SUM(F42:F51)</f>
        <v>0</v>
      </c>
      <c r="G53" s="172">
        <f>SUM(G42:G51)</f>
        <v>0</v>
      </c>
    </row>
    <row r="54" spans="1:7" ht="13.8" x14ac:dyDescent="0.25">
      <c r="D54" s="191">
        <f>+D11-D53</f>
        <v>0</v>
      </c>
      <c r="E54" s="191">
        <f>+E11-E53</f>
        <v>0</v>
      </c>
      <c r="F54" s="191">
        <f>+F11-F53</f>
        <v>0</v>
      </c>
      <c r="G54" s="191">
        <f>+G11-G53</f>
        <v>0</v>
      </c>
    </row>
    <row r="55" spans="1:7" x14ac:dyDescent="0.25">
      <c r="D55" s="13"/>
      <c r="E55" s="13"/>
      <c r="F55" s="13"/>
      <c r="G55" s="13"/>
    </row>
    <row r="56" spans="1:7" x14ac:dyDescent="0.25">
      <c r="D56" s="13"/>
      <c r="E56" s="13"/>
      <c r="F56" s="13"/>
      <c r="G56" s="13"/>
    </row>
    <row r="57" spans="1:7" ht="13.8" x14ac:dyDescent="0.25">
      <c r="A57" s="3"/>
      <c r="B57" s="92" t="s">
        <v>41</v>
      </c>
      <c r="D57" s="7">
        <v>2020</v>
      </c>
      <c r="E57" s="7">
        <v>2021</v>
      </c>
      <c r="F57" s="7">
        <v>2022</v>
      </c>
      <c r="G57" s="7">
        <v>2023</v>
      </c>
    </row>
    <row r="58" spans="1:7" ht="13.8" x14ac:dyDescent="0.25">
      <c r="B58" s="9"/>
      <c r="D58" s="14"/>
      <c r="E58" s="14"/>
      <c r="F58" s="14"/>
      <c r="G58" s="14"/>
    </row>
    <row r="59" spans="1:7" ht="13.8" x14ac:dyDescent="0.25">
      <c r="B59" s="9" t="s">
        <v>42</v>
      </c>
      <c r="D59" s="179"/>
      <c r="E59" s="179"/>
      <c r="F59" s="179"/>
      <c r="G59" s="179"/>
    </row>
    <row r="60" spans="1:7" ht="13.8" x14ac:dyDescent="0.25">
      <c r="B60" s="9" t="s">
        <v>43</v>
      </c>
      <c r="D60" s="179"/>
      <c r="E60" s="179"/>
      <c r="F60" s="179"/>
      <c r="G60" s="179"/>
    </row>
    <row r="61" spans="1:7" ht="13.8" x14ac:dyDescent="0.25">
      <c r="B61" s="9" t="s">
        <v>44</v>
      </c>
      <c r="D61" s="179"/>
      <c r="E61" s="179"/>
      <c r="F61" s="179"/>
      <c r="G61" s="179"/>
    </row>
    <row r="62" spans="1:7" ht="13.8" x14ac:dyDescent="0.25">
      <c r="B62" s="9" t="s">
        <v>45</v>
      </c>
      <c r="D62" s="193"/>
      <c r="E62" s="193"/>
      <c r="F62" s="193"/>
      <c r="G62" s="193"/>
    </row>
    <row r="63" spans="1:7" ht="13.8" x14ac:dyDescent="0.25">
      <c r="B63" s="12" t="s">
        <v>46</v>
      </c>
      <c r="D63" s="186">
        <f>SUM(D59:D62)</f>
        <v>0</v>
      </c>
      <c r="E63" s="186">
        <f>SUM(E59:E62)</f>
        <v>0</v>
      </c>
      <c r="F63" s="186">
        <f>SUM(F59:F62)</f>
        <v>0</v>
      </c>
      <c r="G63" s="186">
        <f>SUM(G59:G62)</f>
        <v>0</v>
      </c>
    </row>
    <row r="64" spans="1:7" s="10" customFormat="1" ht="13.8" x14ac:dyDescent="0.25">
      <c r="B64" s="23" t="s">
        <v>47</v>
      </c>
      <c r="C64" s="24"/>
      <c r="D64" s="194"/>
      <c r="E64" s="182"/>
      <c r="F64" s="182"/>
      <c r="G64" s="182"/>
    </row>
    <row r="65" spans="2:7" s="10" customFormat="1" ht="13.8" x14ac:dyDescent="0.25">
      <c r="B65" s="23" t="s">
        <v>48</v>
      </c>
      <c r="C65" s="24"/>
      <c r="D65" s="194"/>
      <c r="E65" s="182"/>
      <c r="F65" s="182"/>
      <c r="G65" s="182"/>
    </row>
    <row r="66" spans="2:7" s="10" customFormat="1" ht="13.8" x14ac:dyDescent="0.25">
      <c r="B66" s="23" t="s">
        <v>49</v>
      </c>
      <c r="C66" s="24"/>
      <c r="D66" s="194"/>
      <c r="E66" s="182"/>
      <c r="F66" s="182"/>
      <c r="G66" s="182"/>
    </row>
    <row r="67" spans="2:7" s="10" customFormat="1" ht="13.8" x14ac:dyDescent="0.25">
      <c r="B67" s="22" t="s">
        <v>50</v>
      </c>
      <c r="C67" s="24"/>
      <c r="D67" s="195">
        <f>SUM(D64:D66)</f>
        <v>0</v>
      </c>
      <c r="E67" s="195">
        <f t="shared" ref="E67:F67" si="0">SUM(E64:E66)</f>
        <v>0</v>
      </c>
      <c r="F67" s="195">
        <f t="shared" si="0"/>
        <v>0</v>
      </c>
      <c r="G67" s="195">
        <f t="shared" ref="G67" si="1">SUM(G64:G66)</f>
        <v>0</v>
      </c>
    </row>
    <row r="68" spans="2:7" ht="13.8" x14ac:dyDescent="0.25">
      <c r="B68" s="15" t="s">
        <v>51</v>
      </c>
      <c r="D68" s="185"/>
      <c r="E68" s="185"/>
      <c r="F68" s="182"/>
      <c r="G68" s="182"/>
    </row>
    <row r="69" spans="2:7" ht="13.8" x14ac:dyDescent="0.25">
      <c r="B69" s="15" t="s">
        <v>52</v>
      </c>
      <c r="D69" s="185"/>
      <c r="E69" s="185"/>
      <c r="F69" s="185"/>
      <c r="G69" s="185"/>
    </row>
    <row r="70" spans="2:7" ht="13.8" x14ac:dyDescent="0.25">
      <c r="B70" s="15" t="s">
        <v>53</v>
      </c>
      <c r="D70" s="185"/>
      <c r="E70" s="185"/>
      <c r="F70" s="182"/>
      <c r="G70" s="182"/>
    </row>
    <row r="71" spans="2:7" ht="13.8" x14ac:dyDescent="0.25">
      <c r="B71" s="15" t="s">
        <v>54</v>
      </c>
      <c r="D71" s="185"/>
      <c r="E71" s="185"/>
      <c r="F71" s="182"/>
      <c r="G71" s="182"/>
    </row>
    <row r="72" spans="2:7" ht="13.8" x14ac:dyDescent="0.25">
      <c r="B72" s="16" t="s">
        <v>55</v>
      </c>
      <c r="D72" s="196">
        <f t="shared" ref="D72" si="2">SUM(D68:D71)</f>
        <v>0</v>
      </c>
      <c r="E72" s="196">
        <f t="shared" ref="E72:F72" si="3">SUM(E68:E71)</f>
        <v>0</v>
      </c>
      <c r="F72" s="196">
        <f t="shared" si="3"/>
        <v>0</v>
      </c>
      <c r="G72" s="196">
        <f t="shared" ref="G72" si="4">SUM(G68:G71)</f>
        <v>0</v>
      </c>
    </row>
    <row r="73" spans="2:7" ht="27.6" x14ac:dyDescent="0.25">
      <c r="B73" s="17" t="s">
        <v>56</v>
      </c>
      <c r="D73" s="186">
        <f>D72+D63+D67</f>
        <v>0</v>
      </c>
      <c r="E73" s="186">
        <f>E72+E63+E67</f>
        <v>0</v>
      </c>
      <c r="F73" s="186">
        <f>F72+F63+F67</f>
        <v>0</v>
      </c>
      <c r="G73" s="186">
        <f>G72+G63+G67</f>
        <v>0</v>
      </c>
    </row>
    <row r="74" spans="2:7" ht="13.8" x14ac:dyDescent="0.25">
      <c r="B74" s="9" t="s">
        <v>57</v>
      </c>
      <c r="D74" s="183"/>
      <c r="E74" s="179"/>
      <c r="F74" s="183"/>
      <c r="G74" s="183"/>
    </row>
    <row r="75" spans="2:7" ht="13.8" x14ac:dyDescent="0.25">
      <c r="B75" s="9" t="s">
        <v>58</v>
      </c>
      <c r="D75" s="183"/>
      <c r="E75" s="179"/>
      <c r="F75" s="179"/>
      <c r="G75" s="179"/>
    </row>
    <row r="76" spans="2:7" ht="13.8" x14ac:dyDescent="0.25">
      <c r="B76" s="9" t="s">
        <v>59</v>
      </c>
      <c r="D76" s="183"/>
      <c r="E76" s="179"/>
      <c r="F76" s="179"/>
      <c r="G76" s="179"/>
    </row>
    <row r="77" spans="2:7" ht="13.8" x14ac:dyDescent="0.25">
      <c r="B77" s="9" t="s">
        <v>60</v>
      </c>
      <c r="D77" s="193"/>
      <c r="E77" s="193"/>
      <c r="F77" s="193"/>
      <c r="G77" s="193"/>
    </row>
    <row r="78" spans="2:7" ht="13.8" x14ac:dyDescent="0.25">
      <c r="B78" s="12" t="s">
        <v>61</v>
      </c>
      <c r="D78" s="186">
        <f>SUM(D74:D77)</f>
        <v>0</v>
      </c>
      <c r="E78" s="186">
        <f>SUM(E74:E77)</f>
        <v>0</v>
      </c>
      <c r="F78" s="186">
        <f>SUM(F74:F77)</f>
        <v>0</v>
      </c>
      <c r="G78" s="186">
        <f>SUM(G74:G77)</f>
        <v>0</v>
      </c>
    </row>
    <row r="79" spans="2:7" ht="13.8" x14ac:dyDescent="0.25">
      <c r="B79" s="12"/>
      <c r="D79" s="179"/>
      <c r="E79" s="179"/>
      <c r="F79" s="179"/>
      <c r="G79" s="179"/>
    </row>
    <row r="80" spans="2:7" ht="13.8" x14ac:dyDescent="0.25">
      <c r="B80" s="12" t="str">
        <f>CONCATENATE("Total ",$B$16)</f>
        <v>Total Cheltuieli privind beneficiile pentru angajaţi</v>
      </c>
      <c r="D80" s="172">
        <f>D63+D67+D72+D78</f>
        <v>0</v>
      </c>
      <c r="E80" s="172">
        <f>E63+E67+E72+E78</f>
        <v>0</v>
      </c>
      <c r="F80" s="172">
        <f>F63+F67+F72+F78</f>
        <v>0</v>
      </c>
      <c r="G80" s="172">
        <f>G63+G67+G72+G78</f>
        <v>0</v>
      </c>
    </row>
    <row r="81" spans="1:7" ht="13.8" x14ac:dyDescent="0.25">
      <c r="D81" s="191">
        <f>+D16-D80</f>
        <v>0</v>
      </c>
      <c r="E81" s="191">
        <f>+E16-E80</f>
        <v>0</v>
      </c>
      <c r="F81" s="191">
        <f>+F16-F80</f>
        <v>0</v>
      </c>
      <c r="G81" s="191">
        <f>+G16-G80</f>
        <v>0</v>
      </c>
    </row>
    <row r="82" spans="1:7" x14ac:dyDescent="0.25">
      <c r="D82" s="13"/>
      <c r="E82" s="13"/>
      <c r="F82" s="13"/>
      <c r="G82" s="13"/>
    </row>
    <row r="83" spans="1:7" x14ac:dyDescent="0.25">
      <c r="D83" s="13"/>
      <c r="E83" s="13"/>
      <c r="F83" s="13"/>
      <c r="G83" s="13"/>
    </row>
    <row r="84" spans="1:7" x14ac:dyDescent="0.25">
      <c r="B84" s="3"/>
      <c r="D84" s="13"/>
      <c r="E84" s="13"/>
      <c r="F84" s="13"/>
      <c r="G84" s="13"/>
    </row>
    <row r="85" spans="1:7" ht="13.8" x14ac:dyDescent="0.25">
      <c r="A85" s="3"/>
      <c r="B85" s="92" t="s">
        <v>62</v>
      </c>
      <c r="D85" s="7">
        <v>2020</v>
      </c>
      <c r="E85" s="7">
        <v>2021</v>
      </c>
      <c r="F85" s="7">
        <v>2022</v>
      </c>
      <c r="G85" s="7">
        <v>2023</v>
      </c>
    </row>
    <row r="86" spans="1:7" ht="13.8" x14ac:dyDescent="0.25">
      <c r="B86" s="9"/>
      <c r="D86" s="14"/>
      <c r="E86" s="14"/>
      <c r="F86" s="14"/>
      <c r="G86" s="14"/>
    </row>
    <row r="87" spans="1:7" ht="13.8" x14ac:dyDescent="0.25">
      <c r="B87" s="9" t="s">
        <v>63</v>
      </c>
      <c r="D87" s="179"/>
      <c r="E87" s="179"/>
      <c r="F87" s="197"/>
      <c r="G87" s="197"/>
    </row>
    <row r="88" spans="1:7" ht="13.8" x14ac:dyDescent="0.25">
      <c r="B88" s="9" t="s">
        <v>64</v>
      </c>
      <c r="D88" s="179"/>
      <c r="E88" s="179"/>
      <c r="F88" s="197"/>
      <c r="G88" s="197"/>
    </row>
    <row r="89" spans="1:7" ht="27.6" x14ac:dyDescent="0.25">
      <c r="B89" s="9" t="s">
        <v>65</v>
      </c>
      <c r="D89" s="179"/>
      <c r="E89" s="179"/>
      <c r="F89" s="197"/>
      <c r="G89" s="197"/>
    </row>
    <row r="90" spans="1:7" ht="27.6" x14ac:dyDescent="0.25">
      <c r="B90" s="9" t="s">
        <v>66</v>
      </c>
      <c r="D90" s="179"/>
      <c r="E90" s="179"/>
      <c r="F90" s="197"/>
      <c r="G90" s="197"/>
    </row>
    <row r="91" spans="1:7" ht="27.6" x14ac:dyDescent="0.25">
      <c r="B91" s="9" t="s">
        <v>67</v>
      </c>
      <c r="D91" s="179"/>
      <c r="E91" s="179"/>
      <c r="F91" s="197"/>
      <c r="G91" s="197"/>
    </row>
    <row r="92" spans="1:7" ht="13.8" x14ac:dyDescent="0.25">
      <c r="B92" s="9" t="s">
        <v>68</v>
      </c>
      <c r="D92" s="179"/>
      <c r="E92" s="179"/>
      <c r="F92" s="197"/>
      <c r="G92" s="197"/>
    </row>
    <row r="93" spans="1:7" ht="13.8" x14ac:dyDescent="0.25">
      <c r="B93" s="9" t="s">
        <v>69</v>
      </c>
      <c r="D93" s="179"/>
      <c r="E93" s="179"/>
      <c r="F93" s="197"/>
      <c r="G93" s="197"/>
    </row>
    <row r="94" spans="1:7" ht="13.8" x14ac:dyDescent="0.25">
      <c r="B94" s="9" t="s">
        <v>70</v>
      </c>
      <c r="D94" s="179"/>
      <c r="E94" s="179"/>
      <c r="F94" s="197"/>
      <c r="G94" s="197"/>
    </row>
    <row r="95" spans="1:7" ht="27.6" x14ac:dyDescent="0.25">
      <c r="B95" s="9" t="s">
        <v>71</v>
      </c>
      <c r="D95" s="179"/>
      <c r="E95" s="179"/>
      <c r="F95" s="197"/>
      <c r="G95" s="197"/>
    </row>
    <row r="96" spans="1:7" ht="13.8" x14ac:dyDescent="0.25">
      <c r="B96" s="9" t="s">
        <v>72</v>
      </c>
      <c r="D96" s="179"/>
      <c r="E96" s="179"/>
      <c r="F96" s="197"/>
      <c r="G96" s="197"/>
    </row>
    <row r="97" spans="1:7" ht="13.8" x14ac:dyDescent="0.25">
      <c r="B97" s="9" t="s">
        <v>73</v>
      </c>
      <c r="D97" s="179"/>
      <c r="E97" s="179"/>
      <c r="F97" s="197"/>
      <c r="G97" s="197"/>
    </row>
    <row r="98" spans="1:7" ht="13.8" x14ac:dyDescent="0.25">
      <c r="B98" s="9" t="s">
        <v>74</v>
      </c>
      <c r="D98" s="179"/>
      <c r="E98" s="179"/>
      <c r="F98" s="197"/>
      <c r="G98" s="197"/>
    </row>
    <row r="99" spans="1:7" ht="13.8" x14ac:dyDescent="0.25">
      <c r="B99" s="9" t="s">
        <v>75</v>
      </c>
      <c r="D99" s="179"/>
      <c r="E99" s="179"/>
      <c r="F99" s="197"/>
      <c r="G99" s="197"/>
    </row>
    <row r="100" spans="1:7" ht="13.8" x14ac:dyDescent="0.25">
      <c r="B100" s="9"/>
      <c r="D100" s="179"/>
      <c r="E100" s="179"/>
      <c r="F100" s="197"/>
      <c r="G100" s="197"/>
    </row>
    <row r="101" spans="1:7" ht="14.4" thickBot="1" x14ac:dyDescent="0.3">
      <c r="B101" s="9" t="s">
        <v>31</v>
      </c>
      <c r="D101" s="192"/>
      <c r="E101" s="192"/>
      <c r="F101" s="192"/>
      <c r="G101" s="192"/>
    </row>
    <row r="102" spans="1:7" ht="13.8" x14ac:dyDescent="0.25">
      <c r="B102" s="12"/>
      <c r="D102" s="179"/>
      <c r="E102" s="179"/>
      <c r="F102" s="179"/>
      <c r="G102" s="179"/>
    </row>
    <row r="103" spans="1:7" ht="13.8" x14ac:dyDescent="0.25">
      <c r="B103" s="12" t="str">
        <f>CONCATENATE("Total ",$B$19)</f>
        <v>Total Alte cheltuieli de exploatare</v>
      </c>
      <c r="D103" s="198">
        <f>SUM(D87:D101)</f>
        <v>0</v>
      </c>
      <c r="E103" s="198">
        <f>SUM(E87:E101)</f>
        <v>0</v>
      </c>
      <c r="F103" s="198">
        <f>SUM(F87:F101)</f>
        <v>0</v>
      </c>
      <c r="G103" s="198">
        <f>SUM(G87:G101)</f>
        <v>0</v>
      </c>
    </row>
    <row r="104" spans="1:7" ht="13.8" x14ac:dyDescent="0.25">
      <c r="D104" s="191">
        <f>+D19-D103</f>
        <v>0</v>
      </c>
      <c r="E104" s="191">
        <f>+E19-E103</f>
        <v>0</v>
      </c>
      <c r="F104" s="191">
        <f>+F19-F103</f>
        <v>0</v>
      </c>
      <c r="G104" s="191">
        <f>+G19-G103</f>
        <v>0</v>
      </c>
    </row>
    <row r="106" spans="1:7" ht="13.8" x14ac:dyDescent="0.25">
      <c r="A106" s="3"/>
      <c r="B106" s="92" t="s">
        <v>76</v>
      </c>
      <c r="D106" s="7">
        <v>2020</v>
      </c>
      <c r="E106" s="7">
        <v>2021</v>
      </c>
      <c r="F106" s="7">
        <v>2022</v>
      </c>
      <c r="G106" s="7">
        <v>2023</v>
      </c>
    </row>
    <row r="108" spans="1:7" ht="27.6" x14ac:dyDescent="0.25">
      <c r="B108" s="8" t="s">
        <v>77</v>
      </c>
      <c r="D108" s="179"/>
      <c r="E108" s="179"/>
      <c r="F108" s="179"/>
      <c r="G108" s="179"/>
    </row>
    <row r="109" spans="1:7" ht="13.8" x14ac:dyDescent="0.25">
      <c r="B109" s="8" t="s">
        <v>78</v>
      </c>
      <c r="D109" s="179"/>
      <c r="E109" s="179"/>
      <c r="F109" s="179"/>
      <c r="G109" s="179"/>
    </row>
    <row r="110" spans="1:7" ht="13.8" x14ac:dyDescent="0.25">
      <c r="B110" s="8" t="s">
        <v>79</v>
      </c>
      <c r="D110" s="179"/>
      <c r="E110" s="179"/>
      <c r="F110" s="179"/>
      <c r="G110" s="179"/>
    </row>
    <row r="111" spans="1:7" ht="13.8" x14ac:dyDescent="0.25">
      <c r="B111" s="8" t="s">
        <v>80</v>
      </c>
      <c r="D111" s="179"/>
      <c r="E111" s="179"/>
      <c r="F111" s="179"/>
      <c r="G111" s="179"/>
    </row>
    <row r="112" spans="1:7" ht="14.4" thickBot="1" x14ac:dyDescent="0.3">
      <c r="B112" s="8"/>
      <c r="D112" s="192"/>
      <c r="E112" s="192"/>
      <c r="F112" s="192"/>
      <c r="G112" s="192"/>
    </row>
    <row r="113" spans="1:7" x14ac:dyDescent="0.25">
      <c r="D113" s="189"/>
      <c r="E113" s="189"/>
      <c r="F113" s="189"/>
      <c r="G113" s="189"/>
    </row>
    <row r="114" spans="1:7" ht="13.8" x14ac:dyDescent="0.25">
      <c r="B114" s="12" t="s">
        <v>81</v>
      </c>
      <c r="D114" s="172">
        <f>SUM(D108:D112)</f>
        <v>0</v>
      </c>
      <c r="E114" s="172">
        <f>SUM(E108:E112)</f>
        <v>0</v>
      </c>
      <c r="F114" s="172">
        <f>SUM(F108:F112)</f>
        <v>0</v>
      </c>
      <c r="G114" s="172">
        <f>SUM(G108:G112)</f>
        <v>0</v>
      </c>
    </row>
    <row r="115" spans="1:7" ht="13.8" x14ac:dyDescent="0.25">
      <c r="D115" s="191">
        <f>+D23-D114</f>
        <v>0</v>
      </c>
      <c r="E115" s="191">
        <f>+E23-E114</f>
        <v>0</v>
      </c>
      <c r="F115" s="191">
        <f>+F23-F114</f>
        <v>0</v>
      </c>
      <c r="G115" s="191">
        <f>+G23-G114</f>
        <v>0</v>
      </c>
    </row>
    <row r="117" spans="1:7" ht="13.8" x14ac:dyDescent="0.25">
      <c r="A117" s="3"/>
      <c r="B117" s="92" t="s">
        <v>82</v>
      </c>
      <c r="D117" s="7">
        <v>2020</v>
      </c>
      <c r="E117" s="7">
        <v>2021</v>
      </c>
      <c r="F117" s="7">
        <v>2022</v>
      </c>
      <c r="G117" s="7">
        <v>2023</v>
      </c>
    </row>
    <row r="119" spans="1:7" ht="13.8" x14ac:dyDescent="0.25">
      <c r="B119" s="8" t="s">
        <v>83</v>
      </c>
      <c r="D119" s="199"/>
      <c r="E119" s="199"/>
      <c r="F119" s="199"/>
      <c r="G119" s="199"/>
    </row>
    <row r="120" spans="1:7" ht="13.8" x14ac:dyDescent="0.25">
      <c r="B120" s="8" t="s">
        <v>84</v>
      </c>
      <c r="D120" s="179"/>
      <c r="E120" s="179"/>
      <c r="F120" s="179"/>
      <c r="G120" s="179"/>
    </row>
    <row r="121" spans="1:7" ht="13.8" x14ac:dyDescent="0.25">
      <c r="B121" s="8" t="s">
        <v>85</v>
      </c>
      <c r="D121" s="179"/>
      <c r="E121" s="179"/>
      <c r="F121" s="179"/>
      <c r="G121" s="179"/>
    </row>
    <row r="122" spans="1:7" ht="13.8" x14ac:dyDescent="0.25">
      <c r="B122" s="8" t="s">
        <v>86</v>
      </c>
      <c r="D122" s="179"/>
      <c r="E122" s="179"/>
      <c r="F122" s="179"/>
      <c r="G122" s="179"/>
    </row>
    <row r="123" spans="1:7" ht="13.8" x14ac:dyDescent="0.25">
      <c r="B123" s="8" t="s">
        <v>87</v>
      </c>
      <c r="D123" s="179"/>
      <c r="E123" s="179"/>
      <c r="F123" s="179"/>
      <c r="G123" s="179"/>
    </row>
    <row r="124" spans="1:7" ht="14.4" thickBot="1" x14ac:dyDescent="0.3">
      <c r="B124" s="8" t="s">
        <v>88</v>
      </c>
      <c r="D124" s="192"/>
      <c r="E124" s="192"/>
      <c r="F124" s="192"/>
      <c r="G124" s="192"/>
    </row>
    <row r="125" spans="1:7" x14ac:dyDescent="0.25">
      <c r="D125" s="189"/>
      <c r="E125" s="189"/>
      <c r="F125" s="189"/>
      <c r="G125" s="189"/>
    </row>
    <row r="126" spans="1:7" ht="13.8" x14ac:dyDescent="0.25">
      <c r="B126" s="12" t="str">
        <f>CONCATENATE("Total ",$B$31)</f>
        <v>Total Profit/(pierdere) financiară</v>
      </c>
      <c r="D126" s="172">
        <f>SUM(D119:D124)</f>
        <v>0</v>
      </c>
      <c r="E126" s="172">
        <f>SUM(E119:E124)</f>
        <v>0</v>
      </c>
      <c r="F126" s="172">
        <f>SUM(F119:F124)</f>
        <v>0</v>
      </c>
      <c r="G126" s="172">
        <f>SUM(G119:G124)</f>
        <v>0</v>
      </c>
    </row>
    <row r="127" spans="1:7" ht="13.8" x14ac:dyDescent="0.25">
      <c r="D127" s="191">
        <f>+D31-D126</f>
        <v>0</v>
      </c>
      <c r="E127" s="191">
        <f>+E31-E126</f>
        <v>0</v>
      </c>
      <c r="F127" s="191">
        <f>+F31-F126</f>
        <v>0</v>
      </c>
      <c r="G127" s="191">
        <f>+G31-G126</f>
        <v>0</v>
      </c>
    </row>
    <row r="129" spans="2:7" ht="27.9" customHeight="1" x14ac:dyDescent="0.25">
      <c r="B129" s="70" t="s">
        <v>103</v>
      </c>
      <c r="C129" s="70"/>
      <c r="D129" s="70"/>
      <c r="E129" s="70"/>
      <c r="F129" s="70"/>
      <c r="G129" s="70"/>
    </row>
    <row r="130" spans="2:7" ht="14.4" x14ac:dyDescent="0.3">
      <c r="B130"/>
      <c r="C130"/>
      <c r="D130" s="43"/>
      <c r="E130" s="43"/>
      <c r="F130" s="43"/>
      <c r="G130" s="43"/>
    </row>
    <row r="131" spans="2:7" ht="14.4" x14ac:dyDescent="0.3">
      <c r="B131" s="43" t="s">
        <v>104</v>
      </c>
      <c r="C131" s="43"/>
      <c r="D131" s="5"/>
      <c r="E131" s="5"/>
      <c r="F131" s="5"/>
      <c r="G131" s="5"/>
    </row>
  </sheetData>
  <pageMargins left="0.7" right="0.7" top="0.75" bottom="0.75" header="0.3" footer="0.3"/>
  <pageSetup paperSize="9" scale="71" orientation="portrait" r:id="rId1"/>
  <rowBreaks count="2" manualBreakCount="2">
    <brk id="38" min="1" max="5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G72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ColWidth="8.21875" defaultRowHeight="13.8" x14ac:dyDescent="0.25"/>
  <cols>
    <col min="1" max="1" width="10.5546875" style="2" customWidth="1"/>
    <col min="2" max="2" width="52" style="5" customWidth="1"/>
    <col min="3" max="3" width="5.109375" style="4" bestFit="1" customWidth="1"/>
    <col min="4" max="4" width="14.109375" style="5" bestFit="1" customWidth="1"/>
    <col min="5" max="5" width="14" style="5" bestFit="1" customWidth="1"/>
    <col min="6" max="7" width="12.44140625" style="5" customWidth="1"/>
    <col min="8" max="8" width="11.77734375" style="5" bestFit="1" customWidth="1"/>
    <col min="9" max="16384" width="8.21875" style="5"/>
  </cols>
  <sheetData>
    <row r="1" spans="2:7" x14ac:dyDescent="0.25">
      <c r="B1" s="2" t="s">
        <v>141</v>
      </c>
    </row>
    <row r="2" spans="2:7" x14ac:dyDescent="0.25">
      <c r="B2" s="6"/>
      <c r="C2" s="7" t="s">
        <v>2</v>
      </c>
      <c r="D2" s="7" t="s">
        <v>183</v>
      </c>
      <c r="E2" s="7" t="s">
        <v>142</v>
      </c>
      <c r="F2" s="7" t="s">
        <v>143</v>
      </c>
      <c r="G2" s="7" t="s">
        <v>272</v>
      </c>
    </row>
    <row r="3" spans="2:7" x14ac:dyDescent="0.25">
      <c r="B3" s="6"/>
      <c r="C3" s="7"/>
      <c r="D3" s="6"/>
      <c r="E3" s="6"/>
      <c r="F3" s="6"/>
      <c r="G3" s="6"/>
    </row>
    <row r="4" spans="2:7" x14ac:dyDescent="0.25">
      <c r="B4" s="6" t="s">
        <v>144</v>
      </c>
      <c r="C4" s="7"/>
      <c r="D4" s="168"/>
      <c r="E4" s="168"/>
      <c r="F4" s="168"/>
      <c r="G4" s="168"/>
    </row>
    <row r="5" spans="2:7" x14ac:dyDescent="0.25">
      <c r="B5" s="8" t="s">
        <v>145</v>
      </c>
      <c r="C5" s="7"/>
      <c r="D5" s="169"/>
      <c r="E5" s="169"/>
      <c r="F5" s="169"/>
      <c r="G5" s="169"/>
    </row>
    <row r="6" spans="2:7" x14ac:dyDescent="0.25">
      <c r="B6" s="8" t="s">
        <v>146</v>
      </c>
      <c r="C6" s="7">
        <v>12</v>
      </c>
      <c r="D6" s="169"/>
      <c r="E6" s="169"/>
      <c r="F6" s="169"/>
      <c r="G6" s="169"/>
    </row>
    <row r="7" spans="2:7" x14ac:dyDescent="0.25">
      <c r="B7" s="8" t="s">
        <v>147</v>
      </c>
      <c r="C7" s="7">
        <v>23</v>
      </c>
      <c r="D7" s="169"/>
      <c r="E7" s="169"/>
      <c r="F7" s="169"/>
      <c r="G7" s="169"/>
    </row>
    <row r="8" spans="2:7" x14ac:dyDescent="0.25">
      <c r="B8" s="8" t="s">
        <v>148</v>
      </c>
      <c r="C8" s="7">
        <v>13</v>
      </c>
      <c r="D8" s="169"/>
      <c r="E8" s="169"/>
      <c r="F8" s="169"/>
      <c r="G8" s="169"/>
    </row>
    <row r="9" spans="2:7" ht="14.4" thickBot="1" x14ac:dyDescent="0.3">
      <c r="B9" s="8" t="s">
        <v>149</v>
      </c>
      <c r="C9" s="7"/>
      <c r="D9" s="170"/>
      <c r="E9" s="170"/>
      <c r="F9" s="170"/>
      <c r="G9" s="170"/>
    </row>
    <row r="10" spans="2:7" ht="14.4" thickBot="1" x14ac:dyDescent="0.3">
      <c r="B10" s="8"/>
      <c r="C10" s="7"/>
      <c r="D10" s="171">
        <f>SUM(D5:D9)</f>
        <v>0</v>
      </c>
      <c r="E10" s="171">
        <f>SUM(E5:E9)</f>
        <v>0</v>
      </c>
      <c r="F10" s="171">
        <f>SUM(F5:F9)</f>
        <v>0</v>
      </c>
      <c r="G10" s="171">
        <f>SUM(G5:G9)</f>
        <v>0</v>
      </c>
    </row>
    <row r="11" spans="2:7" x14ac:dyDescent="0.25">
      <c r="B11" s="6" t="s">
        <v>150</v>
      </c>
      <c r="C11" s="7"/>
      <c r="D11" s="172"/>
      <c r="E11" s="172"/>
      <c r="F11" s="172"/>
      <c r="G11" s="172"/>
    </row>
    <row r="12" spans="2:7" x14ac:dyDescent="0.25">
      <c r="B12" s="8" t="s">
        <v>151</v>
      </c>
      <c r="C12" s="7">
        <v>14</v>
      </c>
      <c r="D12" s="169"/>
      <c r="E12" s="169"/>
      <c r="F12" s="169"/>
      <c r="G12" s="169"/>
    </row>
    <row r="13" spans="2:7" x14ac:dyDescent="0.25">
      <c r="B13" s="8" t="s">
        <v>152</v>
      </c>
      <c r="C13" s="7">
        <v>15</v>
      </c>
      <c r="D13" s="169"/>
      <c r="E13" s="169"/>
      <c r="F13" s="169"/>
      <c r="G13" s="169"/>
    </row>
    <row r="14" spans="2:7" x14ac:dyDescent="0.25">
      <c r="B14" s="8" t="s">
        <v>146</v>
      </c>
      <c r="C14" s="7">
        <v>12</v>
      </c>
      <c r="D14" s="169"/>
      <c r="E14" s="169"/>
      <c r="F14" s="169"/>
      <c r="G14" s="169"/>
    </row>
    <row r="15" spans="2:7" x14ac:dyDescent="0.25">
      <c r="B15" s="8" t="s">
        <v>147</v>
      </c>
      <c r="C15" s="7">
        <v>23</v>
      </c>
      <c r="D15" s="169"/>
      <c r="E15" s="169"/>
      <c r="F15" s="169"/>
      <c r="G15" s="169"/>
    </row>
    <row r="16" spans="2:7" x14ac:dyDescent="0.25">
      <c r="B16" s="8" t="s">
        <v>153</v>
      </c>
      <c r="C16" s="7">
        <v>15</v>
      </c>
      <c r="D16" s="169"/>
      <c r="E16" s="169"/>
      <c r="F16" s="169"/>
      <c r="G16" s="169"/>
    </row>
    <row r="17" spans="1:7" ht="14.4" thickBot="1" x14ac:dyDescent="0.3">
      <c r="B17" s="8" t="s">
        <v>154</v>
      </c>
      <c r="C17" s="7">
        <v>16</v>
      </c>
      <c r="D17" s="170"/>
      <c r="E17" s="170"/>
      <c r="F17" s="170"/>
      <c r="G17" s="170"/>
    </row>
    <row r="18" spans="1:7" ht="14.4" thickBot="1" x14ac:dyDescent="0.3">
      <c r="B18" s="8"/>
      <c r="C18" s="7"/>
      <c r="D18" s="171">
        <f>SUM(D11:D17)</f>
        <v>0</v>
      </c>
      <c r="E18" s="171">
        <f>SUM(E11:E17)</f>
        <v>0</v>
      </c>
      <c r="F18" s="171">
        <f>SUM(F11:F17)</f>
        <v>0</v>
      </c>
      <c r="G18" s="171">
        <f>SUM(G11:G17)</f>
        <v>0</v>
      </c>
    </row>
    <row r="19" spans="1:7" x14ac:dyDescent="0.25">
      <c r="B19" s="8"/>
      <c r="C19" s="7"/>
      <c r="D19" s="173"/>
      <c r="E19" s="173"/>
      <c r="F19" s="173"/>
      <c r="G19" s="173"/>
    </row>
    <row r="20" spans="1:7" ht="14.4" thickBot="1" x14ac:dyDescent="0.3">
      <c r="B20" s="6" t="s">
        <v>155</v>
      </c>
      <c r="C20" s="7"/>
      <c r="D20" s="172">
        <f>+D18+D10</f>
        <v>0</v>
      </c>
      <c r="E20" s="172">
        <f>+E18+E10</f>
        <v>0</v>
      </c>
      <c r="F20" s="172">
        <f>+F18+F10</f>
        <v>0</v>
      </c>
      <c r="G20" s="172">
        <f>+G18+G10</f>
        <v>0</v>
      </c>
    </row>
    <row r="21" spans="1:7" ht="14.4" thickTop="1" x14ac:dyDescent="0.25">
      <c r="B21" s="8"/>
      <c r="C21" s="7"/>
      <c r="D21" s="174"/>
      <c r="E21" s="174"/>
      <c r="F21" s="174"/>
      <c r="G21" s="174"/>
    </row>
    <row r="22" spans="1:7" x14ac:dyDescent="0.25">
      <c r="B22" s="6" t="s">
        <v>156</v>
      </c>
      <c r="C22" s="7"/>
      <c r="D22" s="172"/>
      <c r="E22" s="172"/>
      <c r="F22" s="172"/>
      <c r="G22" s="172"/>
    </row>
    <row r="23" spans="1:7" x14ac:dyDescent="0.25">
      <c r="B23" s="8" t="s">
        <v>157</v>
      </c>
      <c r="C23" s="7">
        <v>17</v>
      </c>
      <c r="D23" s="169"/>
      <c r="E23" s="169"/>
      <c r="F23" s="169"/>
      <c r="G23" s="169"/>
    </row>
    <row r="24" spans="1:7" x14ac:dyDescent="0.25">
      <c r="B24" s="8" t="s">
        <v>158</v>
      </c>
      <c r="C24" s="7">
        <v>18</v>
      </c>
      <c r="D24" s="169"/>
      <c r="E24" s="169"/>
      <c r="F24" s="169"/>
      <c r="G24" s="169"/>
    </row>
    <row r="25" spans="1:7" ht="27.6" x14ac:dyDescent="0.25">
      <c r="B25" s="9" t="s">
        <v>159</v>
      </c>
      <c r="C25" s="7">
        <v>23</v>
      </c>
      <c r="D25" s="169"/>
      <c r="E25" s="169"/>
      <c r="F25" s="169"/>
      <c r="G25" s="169"/>
    </row>
    <row r="26" spans="1:7" x14ac:dyDescent="0.25">
      <c r="B26" s="9" t="s">
        <v>160</v>
      </c>
      <c r="C26" s="7">
        <v>19</v>
      </c>
      <c r="D26" s="169"/>
      <c r="E26" s="169"/>
      <c r="F26" s="169"/>
      <c r="G26" s="169"/>
    </row>
    <row r="27" spans="1:7" x14ac:dyDescent="0.25">
      <c r="A27" s="20"/>
      <c r="B27" s="9" t="s">
        <v>161</v>
      </c>
      <c r="C27" s="7">
        <v>20</v>
      </c>
      <c r="D27" s="169"/>
      <c r="E27" s="169"/>
      <c r="F27" s="169"/>
      <c r="G27" s="169"/>
    </row>
    <row r="28" spans="1:7" x14ac:dyDescent="0.25">
      <c r="B28" s="9" t="s">
        <v>162</v>
      </c>
      <c r="C28" s="7">
        <v>21</v>
      </c>
      <c r="D28" s="169"/>
      <c r="E28" s="169"/>
      <c r="F28" s="169"/>
      <c r="G28" s="169"/>
    </row>
    <row r="29" spans="1:7" x14ac:dyDescent="0.25">
      <c r="B29" s="9" t="s">
        <v>163</v>
      </c>
      <c r="C29" s="7">
        <v>22</v>
      </c>
      <c r="D29" s="169"/>
      <c r="E29" s="169"/>
      <c r="F29" s="169"/>
      <c r="G29" s="169"/>
    </row>
    <row r="30" spans="1:7" ht="14.4" thickBot="1" x14ac:dyDescent="0.3">
      <c r="B30" s="9" t="s">
        <v>164</v>
      </c>
      <c r="C30" s="7">
        <v>24</v>
      </c>
      <c r="D30" s="175"/>
      <c r="E30" s="175"/>
      <c r="F30" s="175"/>
      <c r="G30" s="175"/>
    </row>
    <row r="31" spans="1:7" ht="14.4" thickBot="1" x14ac:dyDescent="0.3">
      <c r="B31" s="9"/>
      <c r="C31" s="7"/>
      <c r="D31" s="171">
        <f>SUM(D23:D30)</f>
        <v>0</v>
      </c>
      <c r="E31" s="171">
        <f>SUM(E23:E30)</f>
        <v>0</v>
      </c>
      <c r="F31" s="171">
        <f>SUM(F23:F30)</f>
        <v>0</v>
      </c>
      <c r="G31" s="171">
        <f>SUM(G23:G30)</f>
        <v>0</v>
      </c>
    </row>
    <row r="32" spans="1:7" x14ac:dyDescent="0.25">
      <c r="B32" s="6" t="s">
        <v>165</v>
      </c>
      <c r="C32" s="7"/>
      <c r="D32" s="172"/>
      <c r="E32" s="172"/>
      <c r="F32" s="172"/>
      <c r="G32" s="172"/>
    </row>
    <row r="33" spans="1:7" x14ac:dyDescent="0.25">
      <c r="B33" s="8" t="s">
        <v>166</v>
      </c>
      <c r="C33" s="7">
        <v>17</v>
      </c>
      <c r="D33" s="169"/>
      <c r="E33" s="169"/>
      <c r="F33" s="169"/>
      <c r="G33" s="169"/>
    </row>
    <row r="34" spans="1:7" x14ac:dyDescent="0.25">
      <c r="B34" s="8" t="s">
        <v>158</v>
      </c>
      <c r="C34" s="7">
        <v>18</v>
      </c>
      <c r="D34" s="169"/>
      <c r="E34" s="169"/>
      <c r="F34" s="169"/>
      <c r="G34" s="169"/>
    </row>
    <row r="35" spans="1:7" ht="27.6" x14ac:dyDescent="0.25">
      <c r="B35" s="9" t="s">
        <v>159</v>
      </c>
      <c r="C35" s="7">
        <v>23</v>
      </c>
      <c r="D35" s="169"/>
      <c r="E35" s="169"/>
      <c r="F35" s="169"/>
      <c r="G35" s="169"/>
    </row>
    <row r="36" spans="1:7" x14ac:dyDescent="0.25">
      <c r="B36" s="9" t="s">
        <v>160</v>
      </c>
      <c r="C36" s="7">
        <v>19</v>
      </c>
      <c r="D36" s="169"/>
      <c r="E36" s="169"/>
      <c r="F36" s="169"/>
      <c r="G36" s="169"/>
    </row>
    <row r="37" spans="1:7" x14ac:dyDescent="0.25">
      <c r="A37" s="20"/>
      <c r="B37" s="9" t="s">
        <v>161</v>
      </c>
      <c r="C37" s="7">
        <v>20</v>
      </c>
      <c r="D37" s="169"/>
      <c r="E37" s="169"/>
      <c r="F37" s="169"/>
      <c r="G37" s="169"/>
    </row>
    <row r="38" spans="1:7" x14ac:dyDescent="0.25">
      <c r="B38" s="9" t="s">
        <v>162</v>
      </c>
      <c r="C38" s="7">
        <v>21</v>
      </c>
      <c r="D38" s="169"/>
      <c r="E38" s="169"/>
      <c r="F38" s="169"/>
      <c r="G38" s="169"/>
    </row>
    <row r="39" spans="1:7" x14ac:dyDescent="0.25">
      <c r="B39" s="9" t="s">
        <v>163</v>
      </c>
      <c r="C39" s="7">
        <v>22</v>
      </c>
      <c r="D39" s="169"/>
      <c r="E39" s="169"/>
      <c r="F39" s="169"/>
      <c r="G39" s="169"/>
    </row>
    <row r="40" spans="1:7" ht="14.4" thickBot="1" x14ac:dyDescent="0.3">
      <c r="B40" s="9" t="s">
        <v>164</v>
      </c>
      <c r="C40" s="7">
        <v>24</v>
      </c>
      <c r="D40" s="175"/>
      <c r="E40" s="175"/>
      <c r="F40" s="175"/>
      <c r="G40" s="175"/>
    </row>
    <row r="41" spans="1:7" ht="14.4" thickBot="1" x14ac:dyDescent="0.3">
      <c r="B41" s="6"/>
      <c r="C41" s="7"/>
      <c r="D41" s="172">
        <f>SUM(D33:D40)</f>
        <v>0</v>
      </c>
      <c r="E41" s="172">
        <f>SUM(E33:E40)</f>
        <v>0</v>
      </c>
      <c r="F41" s="172">
        <f>SUM(F33:F40)</f>
        <v>0</v>
      </c>
      <c r="G41" s="172">
        <f>SUM(G33:G40)</f>
        <v>0</v>
      </c>
    </row>
    <row r="42" spans="1:7" ht="14.4" thickBot="1" x14ac:dyDescent="0.3">
      <c r="B42" s="6" t="s">
        <v>167</v>
      </c>
      <c r="C42" s="7"/>
      <c r="D42" s="176">
        <f>+D41+D31</f>
        <v>0</v>
      </c>
      <c r="E42" s="176">
        <f>+E41+E31</f>
        <v>0</v>
      </c>
      <c r="F42" s="176">
        <f>+F41+F31</f>
        <v>0</v>
      </c>
      <c r="G42" s="176">
        <f>+G41+G31</f>
        <v>0</v>
      </c>
    </row>
    <row r="43" spans="1:7" ht="14.4" thickTop="1" x14ac:dyDescent="0.25">
      <c r="B43" s="6"/>
      <c r="C43" s="7"/>
      <c r="D43" s="174"/>
      <c r="E43" s="174"/>
      <c r="F43" s="174"/>
      <c r="G43" s="174"/>
    </row>
    <row r="44" spans="1:7" x14ac:dyDescent="0.25">
      <c r="B44" s="6" t="s">
        <v>168</v>
      </c>
      <c r="C44" s="7"/>
      <c r="D44" s="177"/>
      <c r="E44" s="177"/>
      <c r="F44" s="177"/>
      <c r="G44" s="177"/>
    </row>
    <row r="45" spans="1:7" x14ac:dyDescent="0.25">
      <c r="B45" s="9" t="s">
        <v>169</v>
      </c>
      <c r="C45" s="7"/>
      <c r="D45" s="178"/>
      <c r="E45" s="178"/>
      <c r="F45" s="178"/>
      <c r="G45" s="178"/>
    </row>
    <row r="46" spans="1:7" x14ac:dyDescent="0.25">
      <c r="B46" s="9" t="s">
        <v>170</v>
      </c>
      <c r="C46" s="7"/>
      <c r="D46" s="178"/>
      <c r="E46" s="178"/>
      <c r="F46" s="178"/>
      <c r="G46" s="178"/>
    </row>
    <row r="47" spans="1:7" x14ac:dyDescent="0.25">
      <c r="B47" s="9" t="s">
        <v>171</v>
      </c>
      <c r="C47" s="7"/>
      <c r="D47" s="178"/>
      <c r="E47" s="178"/>
      <c r="F47" s="178"/>
      <c r="G47" s="178"/>
    </row>
    <row r="48" spans="1:7" x14ac:dyDescent="0.25">
      <c r="B48" s="9" t="s">
        <v>172</v>
      </c>
      <c r="C48" s="7"/>
      <c r="D48" s="178"/>
      <c r="E48" s="178"/>
      <c r="F48" s="178"/>
      <c r="G48" s="178"/>
    </row>
    <row r="49" spans="2:7" ht="14.4" thickBot="1" x14ac:dyDescent="0.3">
      <c r="B49" s="9" t="s">
        <v>173</v>
      </c>
      <c r="C49" s="7"/>
      <c r="D49" s="170"/>
      <c r="E49" s="170"/>
      <c r="F49" s="170"/>
      <c r="G49" s="170"/>
    </row>
    <row r="50" spans="2:7" ht="14.4" thickBot="1" x14ac:dyDescent="0.3">
      <c r="B50" s="12" t="s">
        <v>174</v>
      </c>
      <c r="C50" s="7"/>
      <c r="D50" s="171">
        <f>SUM(D45:D49)</f>
        <v>0</v>
      </c>
      <c r="E50" s="171">
        <f>SUM(E45:E49)</f>
        <v>0</v>
      </c>
      <c r="F50" s="171">
        <f>SUM(F45:F49)</f>
        <v>0</v>
      </c>
      <c r="G50" s="171">
        <f>SUM(G45:G49)</f>
        <v>0</v>
      </c>
    </row>
    <row r="51" spans="2:7" x14ac:dyDescent="0.25">
      <c r="B51" s="9"/>
      <c r="C51" s="7"/>
      <c r="D51" s="172"/>
      <c r="E51" s="172"/>
      <c r="F51" s="172"/>
      <c r="G51" s="172"/>
    </row>
    <row r="52" spans="2:7" ht="14.4" thickBot="1" x14ac:dyDescent="0.3">
      <c r="B52" s="6" t="s">
        <v>175</v>
      </c>
      <c r="C52" s="7"/>
      <c r="D52" s="172">
        <f>+D50+D42</f>
        <v>0</v>
      </c>
      <c r="E52" s="172">
        <f>+E50+E42</f>
        <v>0</v>
      </c>
      <c r="F52" s="172">
        <f>+F50+F42</f>
        <v>0</v>
      </c>
      <c r="G52" s="172">
        <f>+G50+G42</f>
        <v>0</v>
      </c>
    </row>
    <row r="53" spans="2:7" ht="14.4" thickTop="1" x14ac:dyDescent="0.25">
      <c r="D53" s="19"/>
      <c r="E53" s="19"/>
      <c r="F53" s="19"/>
      <c r="G53" s="19"/>
    </row>
    <row r="54" spans="2:7" x14ac:dyDescent="0.25">
      <c r="D54" s="167">
        <f>+D52-D20</f>
        <v>0</v>
      </c>
      <c r="E54" s="167">
        <f>+E52-E20</f>
        <v>0</v>
      </c>
      <c r="F54" s="167">
        <f>+F52-F20</f>
        <v>0</v>
      </c>
      <c r="G54" s="167">
        <f>+G52-G20</f>
        <v>0</v>
      </c>
    </row>
    <row r="56" spans="2:7" ht="33" customHeight="1" x14ac:dyDescent="0.25">
      <c r="B56" s="270" t="s">
        <v>103</v>
      </c>
      <c r="C56" s="270"/>
      <c r="D56" s="270"/>
      <c r="E56" s="270"/>
      <c r="F56" s="270"/>
    </row>
    <row r="57" spans="2:7" ht="14.4" x14ac:dyDescent="0.3">
      <c r="B57"/>
      <c r="C57"/>
      <c r="D57" s="43"/>
      <c r="E57" s="43"/>
      <c r="F57" s="43"/>
      <c r="G57" s="43"/>
    </row>
    <row r="58" spans="2:7" ht="14.4" x14ac:dyDescent="0.3">
      <c r="B58" s="43" t="s">
        <v>104</v>
      </c>
      <c r="C58" s="43"/>
    </row>
    <row r="60" spans="2:7" x14ac:dyDescent="0.25">
      <c r="D60" s="91" t="s">
        <v>242</v>
      </c>
    </row>
    <row r="61" spans="2:7" x14ac:dyDescent="0.25">
      <c r="D61" s="18" t="s">
        <v>240</v>
      </c>
      <c r="E61" s="88">
        <f>+D50</f>
        <v>0</v>
      </c>
      <c r="F61" s="88">
        <f>+E50</f>
        <v>0</v>
      </c>
      <c r="G61" s="88">
        <f>+F50</f>
        <v>0</v>
      </c>
    </row>
    <row r="62" spans="2:7" x14ac:dyDescent="0.25">
      <c r="D62" s="90" t="str">
        <f>+B45</f>
        <v>Capital social</v>
      </c>
      <c r="E62" s="89">
        <f t="shared" ref="E62:G64" si="0">+E45-D45</f>
        <v>0</v>
      </c>
      <c r="F62" s="89">
        <f t="shared" si="0"/>
        <v>0</v>
      </c>
      <c r="G62" s="89">
        <f t="shared" si="0"/>
        <v>0</v>
      </c>
    </row>
    <row r="63" spans="2:7" x14ac:dyDescent="0.25">
      <c r="D63" s="90" t="str">
        <f t="shared" ref="D63:D66" si="1">+B46</f>
        <v>Rezerve din reevaluare</v>
      </c>
      <c r="E63" s="89">
        <f t="shared" si="0"/>
        <v>0</v>
      </c>
      <c r="F63" s="89">
        <f t="shared" si="0"/>
        <v>0</v>
      </c>
      <c r="G63" s="89">
        <f t="shared" si="0"/>
        <v>0</v>
      </c>
    </row>
    <row r="64" spans="2:7" x14ac:dyDescent="0.25">
      <c r="D64" s="90" t="str">
        <f t="shared" si="1"/>
        <v>Alte rezerve</v>
      </c>
      <c r="E64" s="89">
        <f t="shared" si="0"/>
        <v>0</v>
      </c>
      <c r="F64" s="89">
        <f t="shared" si="0"/>
        <v>0</v>
      </c>
      <c r="G64" s="89">
        <f t="shared" si="0"/>
        <v>0</v>
      </c>
    </row>
    <row r="65" spans="2:7" x14ac:dyDescent="0.25">
      <c r="D65" s="90" t="str">
        <f t="shared" si="1"/>
        <v>Rezultat reportat</v>
      </c>
      <c r="E65" s="89">
        <f>+E48-D48-D49</f>
        <v>0</v>
      </c>
      <c r="F65" s="89">
        <f>+F48-E48</f>
        <v>0</v>
      </c>
      <c r="G65" s="89">
        <f>+G48-F48</f>
        <v>0</v>
      </c>
    </row>
    <row r="66" spans="2:7" x14ac:dyDescent="0.25">
      <c r="D66" s="90" t="str">
        <f t="shared" si="1"/>
        <v>Rezultat curent</v>
      </c>
      <c r="E66" s="89">
        <f>+E49</f>
        <v>0</v>
      </c>
      <c r="F66" s="89">
        <f>+F49-E49</f>
        <v>0</v>
      </c>
      <c r="G66" s="89">
        <f>+G49-F49</f>
        <v>0</v>
      </c>
    </row>
    <row r="67" spans="2:7" x14ac:dyDescent="0.25">
      <c r="D67" s="18" t="s">
        <v>241</v>
      </c>
      <c r="E67" s="88">
        <f>SUM(E61:E66)</f>
        <v>0</v>
      </c>
      <c r="F67" s="88">
        <f>SUM(F61:F66)</f>
        <v>0</v>
      </c>
      <c r="G67" s="88">
        <f>SUM(G61:G66)</f>
        <v>0</v>
      </c>
    </row>
    <row r="68" spans="2:7" x14ac:dyDescent="0.25">
      <c r="E68" s="44">
        <f>+E67-E50</f>
        <v>0</v>
      </c>
      <c r="F68" s="44">
        <f>+F67-F50</f>
        <v>0</v>
      </c>
      <c r="G68" s="44">
        <f>+G67-G50</f>
        <v>0</v>
      </c>
    </row>
    <row r="70" spans="2:7" ht="14.4" x14ac:dyDescent="0.25">
      <c r="B70" s="270"/>
      <c r="C70" s="270"/>
    </row>
    <row r="71" spans="2:7" ht="14.4" x14ac:dyDescent="0.3">
      <c r="B71"/>
      <c r="C71"/>
    </row>
    <row r="72" spans="2:7" ht="14.4" x14ac:dyDescent="0.3">
      <c r="B72" s="43"/>
      <c r="C72" s="43"/>
    </row>
  </sheetData>
  <mergeCells count="2">
    <mergeCell ref="B70:C70"/>
    <mergeCell ref="B56:F56"/>
  </mergeCells>
  <pageMargins left="0.5" right="0.7" top="0.46" bottom="0.52" header="0.17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2:K139"/>
  <sheetViews>
    <sheetView zoomScale="85" zoomScaleNormal="85" workbookViewId="0">
      <selection activeCell="D11" sqref="D11:F11"/>
    </sheetView>
  </sheetViews>
  <sheetFormatPr defaultColWidth="8.21875" defaultRowHeight="14.4" x14ac:dyDescent="0.3"/>
  <cols>
    <col min="1" max="1" width="8.21875" style="28"/>
    <col min="2" max="2" width="49.88671875" style="28" customWidth="1"/>
    <col min="3" max="3" width="2.109375" style="28" customWidth="1"/>
    <col min="4" max="5" width="17.77734375" style="28" bestFit="1" customWidth="1"/>
    <col min="6" max="7" width="17.21875" style="28" bestFit="1" customWidth="1"/>
    <col min="8" max="8" width="3" style="28" customWidth="1"/>
    <col min="9" max="10" width="18.21875" style="28" bestFit="1" customWidth="1"/>
    <col min="11" max="11" width="4.88671875" style="47" customWidth="1"/>
    <col min="12" max="12" width="55.109375" style="28" customWidth="1"/>
    <col min="13" max="13" width="16.88671875" style="28" customWidth="1"/>
    <col min="14" max="14" width="13.21875" style="28" customWidth="1"/>
    <col min="15" max="16384" width="8.21875" style="28"/>
  </cols>
  <sheetData>
    <row r="2" spans="2:11" x14ac:dyDescent="0.3">
      <c r="B2" s="45" t="s">
        <v>205</v>
      </c>
      <c r="C2" s="45"/>
      <c r="D2" s="46">
        <v>2020</v>
      </c>
      <c r="E2" s="46">
        <v>2021</v>
      </c>
      <c r="F2" s="46">
        <v>2022</v>
      </c>
      <c r="G2" s="46">
        <v>2023</v>
      </c>
      <c r="I2" s="46" t="s">
        <v>273</v>
      </c>
      <c r="J2" s="46" t="s">
        <v>275</v>
      </c>
    </row>
    <row r="3" spans="2:11" x14ac:dyDescent="0.3">
      <c r="B3" s="48"/>
      <c r="C3" s="48"/>
      <c r="D3" s="49"/>
      <c r="E3" s="49"/>
      <c r="F3" s="49"/>
      <c r="G3" s="49"/>
      <c r="I3" s="49"/>
      <c r="J3" s="49"/>
    </row>
    <row r="4" spans="2:11" x14ac:dyDescent="0.3">
      <c r="B4" s="48" t="s">
        <v>89</v>
      </c>
      <c r="C4" s="48"/>
      <c r="D4" s="160">
        <f>+D46</f>
        <v>0</v>
      </c>
      <c r="E4" s="160">
        <f>+E46</f>
        <v>0</v>
      </c>
      <c r="F4" s="160">
        <f>+F46</f>
        <v>0</v>
      </c>
      <c r="G4" s="160">
        <f>+G46</f>
        <v>0</v>
      </c>
      <c r="H4" s="147"/>
      <c r="I4" s="160">
        <f t="shared" ref="I4:J6" si="0">SUM(D4:F4)</f>
        <v>0</v>
      </c>
      <c r="J4" s="160">
        <f t="shared" si="0"/>
        <v>0</v>
      </c>
      <c r="K4" s="50"/>
    </row>
    <row r="5" spans="2:11" x14ac:dyDescent="0.3">
      <c r="B5" s="48" t="str">
        <f>+B114</f>
        <v>Rezultat din cedarea activelor - drepturi de legitimare</v>
      </c>
      <c r="C5" s="48"/>
      <c r="D5" s="161">
        <f>+D59</f>
        <v>0</v>
      </c>
      <c r="E5" s="161">
        <f>+E59</f>
        <v>0</v>
      </c>
      <c r="F5" s="161">
        <f>+F59</f>
        <v>0</v>
      </c>
      <c r="G5" s="161">
        <f>+G59</f>
        <v>0</v>
      </c>
      <c r="H5" s="147"/>
      <c r="I5" s="160">
        <f t="shared" si="0"/>
        <v>0</v>
      </c>
      <c r="J5" s="160">
        <f t="shared" si="0"/>
        <v>0</v>
      </c>
    </row>
    <row r="6" spans="2:11" x14ac:dyDescent="0.3">
      <c r="B6" s="48" t="s">
        <v>90</v>
      </c>
      <c r="C6" s="48"/>
      <c r="D6" s="160">
        <f>+D125+D127+D129</f>
        <v>0</v>
      </c>
      <c r="E6" s="160">
        <f>+E125+E127+E129</f>
        <v>0</v>
      </c>
      <c r="F6" s="160">
        <f>+F125+F127+F129</f>
        <v>0</v>
      </c>
      <c r="G6" s="160">
        <f>+G125+G127+G129</f>
        <v>0</v>
      </c>
      <c r="H6" s="147"/>
      <c r="I6" s="160">
        <f t="shared" si="0"/>
        <v>0</v>
      </c>
      <c r="J6" s="160">
        <f t="shared" si="0"/>
        <v>0</v>
      </c>
    </row>
    <row r="7" spans="2:11" x14ac:dyDescent="0.3">
      <c r="B7" s="51" t="s">
        <v>91</v>
      </c>
      <c r="C7" s="51"/>
      <c r="D7" s="160"/>
      <c r="E7" s="160"/>
      <c r="F7" s="160"/>
      <c r="G7" s="160"/>
      <c r="H7" s="147"/>
      <c r="I7" s="160"/>
      <c r="J7" s="160"/>
    </row>
    <row r="8" spans="2:11" x14ac:dyDescent="0.3">
      <c r="B8" s="52" t="s">
        <v>92</v>
      </c>
      <c r="C8" s="52"/>
      <c r="D8" s="162">
        <f t="shared" ref="D8:F9" si="1">-D72</f>
        <v>0</v>
      </c>
      <c r="E8" s="162">
        <f t="shared" si="1"/>
        <v>0</v>
      </c>
      <c r="F8" s="162">
        <f t="shared" si="1"/>
        <v>0</v>
      </c>
      <c r="G8" s="162">
        <f t="shared" ref="G8" si="2">-G72</f>
        <v>0</v>
      </c>
      <c r="H8" s="147"/>
      <c r="I8" s="162">
        <f t="shared" ref="I8:J10" si="3">SUM(D8:F8)</f>
        <v>0</v>
      </c>
      <c r="J8" s="162">
        <f t="shared" si="3"/>
        <v>0</v>
      </c>
    </row>
    <row r="9" spans="2:11" x14ac:dyDescent="0.3">
      <c r="B9" s="52" t="s">
        <v>37</v>
      </c>
      <c r="C9" s="52"/>
      <c r="D9" s="162">
        <f t="shared" si="1"/>
        <v>0</v>
      </c>
      <c r="E9" s="162">
        <f t="shared" si="1"/>
        <v>0</v>
      </c>
      <c r="F9" s="162">
        <f t="shared" si="1"/>
        <v>0</v>
      </c>
      <c r="G9" s="162">
        <f t="shared" ref="G9" si="4">-G73</f>
        <v>0</v>
      </c>
      <c r="H9" s="147"/>
      <c r="I9" s="162">
        <f t="shared" si="3"/>
        <v>0</v>
      </c>
      <c r="J9" s="162">
        <f t="shared" si="3"/>
        <v>0</v>
      </c>
    </row>
    <row r="10" spans="2:11" ht="16.2" x14ac:dyDescent="0.45">
      <c r="B10" s="52" t="s">
        <v>93</v>
      </c>
      <c r="C10" s="52"/>
      <c r="D10" s="163">
        <f>-D76</f>
        <v>0</v>
      </c>
      <c r="E10" s="163">
        <f>-E76</f>
        <v>0</v>
      </c>
      <c r="F10" s="163">
        <f>-F76</f>
        <v>0</v>
      </c>
      <c r="G10" s="163">
        <f>-G76</f>
        <v>0</v>
      </c>
      <c r="H10" s="147"/>
      <c r="I10" s="163">
        <f t="shared" si="3"/>
        <v>0</v>
      </c>
      <c r="J10" s="163">
        <f t="shared" si="3"/>
        <v>0</v>
      </c>
    </row>
    <row r="11" spans="2:11" x14ac:dyDescent="0.3">
      <c r="B11" s="53" t="s">
        <v>94</v>
      </c>
      <c r="C11" s="53"/>
      <c r="D11" s="164">
        <f>SUM(D4:D10)</f>
        <v>0</v>
      </c>
      <c r="E11" s="164">
        <f>SUM(E4:E10)</f>
        <v>0</v>
      </c>
      <c r="F11" s="164">
        <f>SUM(F4:F10)</f>
        <v>0</v>
      </c>
      <c r="G11" s="164">
        <f>SUM(G4:G10)</f>
        <v>0</v>
      </c>
      <c r="H11" s="147"/>
      <c r="I11" s="164">
        <f>SUM(I4:I10)</f>
        <v>0</v>
      </c>
      <c r="J11" s="164">
        <f>SUM(J4:J10)</f>
        <v>0</v>
      </c>
    </row>
    <row r="12" spans="2:11" x14ac:dyDescent="0.3">
      <c r="B12" s="53"/>
      <c r="C12" s="53"/>
      <c r="D12" s="164"/>
      <c r="E12" s="164"/>
      <c r="F12" s="164"/>
      <c r="G12" s="164"/>
      <c r="H12" s="147"/>
      <c r="I12" s="164"/>
      <c r="J12" s="164"/>
    </row>
    <row r="13" spans="2:11" x14ac:dyDescent="0.3">
      <c r="B13" s="48" t="s">
        <v>95</v>
      </c>
      <c r="C13" s="48"/>
      <c r="D13" s="160">
        <f>-D52</f>
        <v>0</v>
      </c>
      <c r="E13" s="160">
        <f>-E52</f>
        <v>0</v>
      </c>
      <c r="F13" s="160">
        <f>-F52</f>
        <v>0</v>
      </c>
      <c r="G13" s="160">
        <f>-G52</f>
        <v>0</v>
      </c>
      <c r="H13" s="147"/>
      <c r="I13" s="160">
        <f t="shared" ref="I13:J15" si="5">SUM(D13:F13)</f>
        <v>0</v>
      </c>
      <c r="J13" s="160">
        <f t="shared" si="5"/>
        <v>0</v>
      </c>
    </row>
    <row r="14" spans="2:11" x14ac:dyDescent="0.3">
      <c r="B14" s="48" t="s">
        <v>96</v>
      </c>
      <c r="C14" s="48"/>
      <c r="D14" s="160">
        <f>-(D126+D128+D131+D130)</f>
        <v>0</v>
      </c>
      <c r="E14" s="160">
        <f>-(E126+E128+E131+E130)</f>
        <v>0</v>
      </c>
      <c r="F14" s="160">
        <f>-(F126+F128+F131+F130)</f>
        <v>0</v>
      </c>
      <c r="G14" s="160">
        <f>-(G126+G128+G131+G130)</f>
        <v>0</v>
      </c>
      <c r="H14" s="147"/>
      <c r="I14" s="160">
        <f t="shared" si="5"/>
        <v>0</v>
      </c>
      <c r="J14" s="160">
        <f t="shared" si="5"/>
        <v>0</v>
      </c>
    </row>
    <row r="15" spans="2:11" x14ac:dyDescent="0.3">
      <c r="B15" s="48" t="s">
        <v>97</v>
      </c>
      <c r="C15" s="48"/>
      <c r="D15" s="162">
        <v>0</v>
      </c>
      <c r="E15" s="162">
        <v>0</v>
      </c>
      <c r="F15" s="162">
        <v>0</v>
      </c>
      <c r="G15" s="162">
        <v>0</v>
      </c>
      <c r="H15" s="147"/>
      <c r="I15" s="162">
        <f t="shared" si="5"/>
        <v>0</v>
      </c>
      <c r="J15" s="162">
        <f t="shared" si="5"/>
        <v>0</v>
      </c>
    </row>
    <row r="16" spans="2:11" x14ac:dyDescent="0.3">
      <c r="B16" s="51" t="s">
        <v>91</v>
      </c>
      <c r="C16" s="51"/>
      <c r="D16" s="161"/>
      <c r="E16" s="161"/>
      <c r="F16" s="161"/>
      <c r="G16" s="161"/>
      <c r="H16" s="147"/>
      <c r="I16" s="161"/>
      <c r="J16" s="161"/>
    </row>
    <row r="17" spans="2:10" x14ac:dyDescent="0.3">
      <c r="B17" s="54" t="s">
        <v>98</v>
      </c>
      <c r="C17" s="54"/>
      <c r="D17" s="162">
        <f>+D50</f>
        <v>0</v>
      </c>
      <c r="E17" s="162">
        <f>+E50</f>
        <v>0</v>
      </c>
      <c r="F17" s="162">
        <f>+F50</f>
        <v>0</v>
      </c>
      <c r="G17" s="162">
        <f>+G50</f>
        <v>0</v>
      </c>
      <c r="H17" s="147"/>
      <c r="I17" s="162">
        <f t="shared" ref="I17:J19" si="6">SUM(D17:F17)</f>
        <v>0</v>
      </c>
      <c r="J17" s="162">
        <f t="shared" si="6"/>
        <v>0</v>
      </c>
    </row>
    <row r="18" spans="2:10" x14ac:dyDescent="0.3">
      <c r="B18" s="54" t="s">
        <v>99</v>
      </c>
      <c r="C18" s="54"/>
      <c r="D18" s="162">
        <f>-D103</f>
        <v>0</v>
      </c>
      <c r="E18" s="162">
        <f>-E103</f>
        <v>0</v>
      </c>
      <c r="F18" s="162">
        <f>-F103</f>
        <v>0</v>
      </c>
      <c r="G18" s="162">
        <f>-G103</f>
        <v>0</v>
      </c>
      <c r="H18" s="147"/>
      <c r="I18" s="162">
        <f t="shared" si="6"/>
        <v>0</v>
      </c>
      <c r="J18" s="162">
        <f t="shared" si="6"/>
        <v>0</v>
      </c>
    </row>
    <row r="19" spans="2:10" ht="16.2" x14ac:dyDescent="0.45">
      <c r="B19" s="54" t="s">
        <v>75</v>
      </c>
      <c r="C19" s="54"/>
      <c r="D19" s="163">
        <f>-D108</f>
        <v>0</v>
      </c>
      <c r="E19" s="163">
        <f>-E108</f>
        <v>0</v>
      </c>
      <c r="F19" s="163">
        <f>-F108</f>
        <v>0</v>
      </c>
      <c r="G19" s="163">
        <f>-G108</f>
        <v>0</v>
      </c>
      <c r="H19" s="147"/>
      <c r="I19" s="163">
        <f t="shared" si="6"/>
        <v>0</v>
      </c>
      <c r="J19" s="163">
        <f t="shared" si="6"/>
        <v>0</v>
      </c>
    </row>
    <row r="20" spans="2:10" x14ac:dyDescent="0.3">
      <c r="B20" s="55" t="s">
        <v>101</v>
      </c>
      <c r="C20" s="55"/>
      <c r="D20" s="164">
        <f>SUM(D13:D19)</f>
        <v>0</v>
      </c>
      <c r="E20" s="164">
        <f>SUM(E13:E19)</f>
        <v>0</v>
      </c>
      <c r="F20" s="164">
        <f>SUM(F13:F19)</f>
        <v>0</v>
      </c>
      <c r="G20" s="164">
        <f>SUM(G13:G19)</f>
        <v>0</v>
      </c>
      <c r="H20" s="147"/>
      <c r="I20" s="164">
        <f>SUM(I13:I19)</f>
        <v>0</v>
      </c>
      <c r="J20" s="164">
        <f>SUM(J13:J19)</f>
        <v>0</v>
      </c>
    </row>
    <row r="21" spans="2:10" ht="15" thickBot="1" x14ac:dyDescent="0.35">
      <c r="D21" s="161"/>
      <c r="E21" s="161"/>
      <c r="F21" s="161"/>
      <c r="G21" s="161"/>
      <c r="H21" s="147"/>
      <c r="I21" s="161"/>
      <c r="J21" s="161"/>
    </row>
    <row r="22" spans="2:10" ht="15" thickBot="1" x14ac:dyDescent="0.35">
      <c r="B22" s="31" t="s">
        <v>102</v>
      </c>
      <c r="C22" s="31"/>
      <c r="D22" s="165">
        <f>+D11-D20</f>
        <v>0</v>
      </c>
      <c r="E22" s="165">
        <f>+E11-E20</f>
        <v>0</v>
      </c>
      <c r="F22" s="165">
        <f>+F11-F20</f>
        <v>0</v>
      </c>
      <c r="G22" s="165">
        <f>+G11-G20</f>
        <v>0</v>
      </c>
      <c r="H22" s="147"/>
      <c r="I22" s="165">
        <f>+I11-I20</f>
        <v>0</v>
      </c>
      <c r="J22" s="165">
        <f>+J11-J20</f>
        <v>0</v>
      </c>
    </row>
    <row r="23" spans="2:10" x14ac:dyDescent="0.3">
      <c r="D23" s="166">
        <f>SUM(D4:D6)-SUM(D13:D14)-D64+D63+D61</f>
        <v>0</v>
      </c>
      <c r="E23" s="166">
        <f>SUM(E4:E6)-SUM(E13:E14)-E64+E63+E61</f>
        <v>0</v>
      </c>
      <c r="F23" s="166">
        <f>SUM(F4:F6)-SUM(F13:F14)-F64+F63+F61</f>
        <v>0</v>
      </c>
      <c r="G23" s="166">
        <f>SUM(G4:G6)-SUM(G13:G14)-G64+G63+G61</f>
        <v>0</v>
      </c>
      <c r="H23" s="147"/>
      <c r="I23" s="147"/>
      <c r="J23" s="147"/>
    </row>
    <row r="24" spans="2:10" x14ac:dyDescent="0.3">
      <c r="B24" s="31" t="s">
        <v>176</v>
      </c>
      <c r="C24" s="31"/>
      <c r="D24" s="147"/>
      <c r="E24" s="147"/>
      <c r="F24" s="147"/>
      <c r="G24" s="147"/>
      <c r="H24" s="147"/>
      <c r="I24" s="147"/>
      <c r="J24" s="147"/>
    </row>
    <row r="25" spans="2:10" x14ac:dyDescent="0.3">
      <c r="B25" s="54" t="s">
        <v>71</v>
      </c>
      <c r="C25" s="54"/>
      <c r="D25" s="162">
        <f>+D83+D85+D104</f>
        <v>0</v>
      </c>
      <c r="E25" s="162">
        <f>+E83+E85+E104</f>
        <v>0</v>
      </c>
      <c r="F25" s="162">
        <f>+F83+F85+F104</f>
        <v>0</v>
      </c>
      <c r="G25" s="162">
        <f>+G83+G85+G104</f>
        <v>0</v>
      </c>
      <c r="H25" s="147"/>
      <c r="I25" s="162">
        <f t="shared" ref="I25:J28" si="7">SUM(D25:F25)</f>
        <v>0</v>
      </c>
      <c r="J25" s="162">
        <f t="shared" si="7"/>
        <v>0</v>
      </c>
    </row>
    <row r="26" spans="2:10" x14ac:dyDescent="0.3">
      <c r="B26" s="54" t="s">
        <v>177</v>
      </c>
      <c r="C26" s="54"/>
      <c r="D26" s="162">
        <f>+D105</f>
        <v>0</v>
      </c>
      <c r="E26" s="162">
        <f>+E105</f>
        <v>0</v>
      </c>
      <c r="F26" s="162">
        <f>+F105</f>
        <v>0</v>
      </c>
      <c r="G26" s="162">
        <f>+G105</f>
        <v>0</v>
      </c>
      <c r="H26" s="147"/>
      <c r="I26" s="162">
        <f t="shared" si="7"/>
        <v>0</v>
      </c>
      <c r="J26" s="162">
        <f t="shared" si="7"/>
        <v>0</v>
      </c>
    </row>
    <row r="27" spans="2:10" x14ac:dyDescent="0.3">
      <c r="B27" s="54" t="s">
        <v>73</v>
      </c>
      <c r="C27" s="54"/>
      <c r="D27" s="162">
        <f t="shared" ref="D27:F28" si="8">+D106+D86</f>
        <v>0</v>
      </c>
      <c r="E27" s="162">
        <f t="shared" si="8"/>
        <v>0</v>
      </c>
      <c r="F27" s="162">
        <f t="shared" si="8"/>
        <v>0</v>
      </c>
      <c r="G27" s="162">
        <f t="shared" ref="G27" si="9">+G106+G86</f>
        <v>0</v>
      </c>
      <c r="H27" s="147"/>
      <c r="I27" s="162">
        <f t="shared" si="7"/>
        <v>0</v>
      </c>
      <c r="J27" s="162">
        <f t="shared" si="7"/>
        <v>0</v>
      </c>
    </row>
    <row r="28" spans="2:10" x14ac:dyDescent="0.3">
      <c r="B28" s="54" t="s">
        <v>178</v>
      </c>
      <c r="C28" s="54"/>
      <c r="D28" s="162">
        <f t="shared" si="8"/>
        <v>0</v>
      </c>
      <c r="E28" s="162">
        <f t="shared" si="8"/>
        <v>0</v>
      </c>
      <c r="F28" s="162">
        <f t="shared" si="8"/>
        <v>0</v>
      </c>
      <c r="G28" s="162">
        <f t="shared" ref="G28" si="10">+G107+G87</f>
        <v>0</v>
      </c>
      <c r="H28" s="147"/>
      <c r="I28" s="162">
        <f t="shared" si="7"/>
        <v>0</v>
      </c>
      <c r="J28" s="162">
        <f t="shared" si="7"/>
        <v>0</v>
      </c>
    </row>
    <row r="29" spans="2:10" ht="15" thickBot="1" x14ac:dyDescent="0.35">
      <c r="B29" s="54" t="s">
        <v>179</v>
      </c>
      <c r="C29" s="54"/>
      <c r="D29" s="162">
        <v>0</v>
      </c>
      <c r="E29" s="162">
        <v>0</v>
      </c>
      <c r="F29" s="162">
        <v>0</v>
      </c>
      <c r="G29" s="162">
        <v>0</v>
      </c>
      <c r="H29" s="147"/>
      <c r="I29" s="162"/>
      <c r="J29" s="162"/>
    </row>
    <row r="30" spans="2:10" ht="15" thickBot="1" x14ac:dyDescent="0.35">
      <c r="B30" s="31" t="s">
        <v>180</v>
      </c>
      <c r="C30" s="31"/>
      <c r="D30" s="165">
        <f>SUM(D25:D29)</f>
        <v>0</v>
      </c>
      <c r="E30" s="165">
        <f>SUM(E25:E29)</f>
        <v>0</v>
      </c>
      <c r="F30" s="165">
        <f>SUM(F25:F29)</f>
        <v>0</v>
      </c>
      <c r="G30" s="165">
        <f>SUM(G25:G29)</f>
        <v>0</v>
      </c>
      <c r="H30" s="147"/>
      <c r="I30" s="165">
        <f>SUM(I25:I29)</f>
        <v>0</v>
      </c>
      <c r="J30" s="165">
        <f>SUM(J25:J29)</f>
        <v>0</v>
      </c>
    </row>
    <row r="32" spans="2:10" x14ac:dyDescent="0.3">
      <c r="D32" s="33"/>
      <c r="E32" s="33"/>
      <c r="F32" s="33"/>
      <c r="G32" s="33"/>
      <c r="H32" s="33"/>
      <c r="I32" s="33"/>
      <c r="J32" s="33"/>
    </row>
    <row r="33" spans="2:10" x14ac:dyDescent="0.3">
      <c r="B33" s="42" t="s">
        <v>103</v>
      </c>
      <c r="C33" s="42"/>
      <c r="D33" s="42"/>
      <c r="E33" s="42"/>
      <c r="F33" s="42"/>
      <c r="G33" s="42"/>
      <c r="I33" s="42"/>
      <c r="J33" s="42"/>
    </row>
    <row r="34" spans="2:10" x14ac:dyDescent="0.3">
      <c r="B34" s="271" t="s">
        <v>104</v>
      </c>
      <c r="C34" s="271"/>
      <c r="D34" s="271"/>
      <c r="E34" s="271"/>
      <c r="F34" s="271"/>
      <c r="G34" s="43"/>
    </row>
    <row r="35" spans="2:10" x14ac:dyDescent="0.3">
      <c r="B35" s="5"/>
    </row>
    <row r="36" spans="2:10" x14ac:dyDescent="0.3">
      <c r="B36" s="57" t="s">
        <v>105</v>
      </c>
      <c r="C36" s="57"/>
      <c r="D36" s="58">
        <f>+$D$2</f>
        <v>2020</v>
      </c>
      <c r="E36" s="58">
        <f>+$E$2</f>
        <v>2021</v>
      </c>
      <c r="F36" s="58">
        <f>+$F$2</f>
        <v>2022</v>
      </c>
      <c r="G36" s="58">
        <f>+$G$2</f>
        <v>2023</v>
      </c>
      <c r="I36" s="58" t="s">
        <v>274</v>
      </c>
      <c r="J36" s="58" t="s">
        <v>276</v>
      </c>
    </row>
    <row r="37" spans="2:10" x14ac:dyDescent="0.3">
      <c r="B37" s="59"/>
      <c r="C37" s="59"/>
      <c r="D37" s="60"/>
      <c r="E37" s="60"/>
      <c r="F37" s="60"/>
      <c r="G37" s="60"/>
      <c r="I37" s="60"/>
      <c r="J37" s="60"/>
    </row>
    <row r="38" spans="2:10" x14ac:dyDescent="0.3">
      <c r="B38" s="59" t="s">
        <v>3</v>
      </c>
      <c r="C38" s="59"/>
      <c r="D38" s="61"/>
      <c r="E38" s="61"/>
      <c r="F38" s="61"/>
      <c r="G38" s="61"/>
      <c r="I38" s="61"/>
      <c r="J38" s="61"/>
    </row>
    <row r="39" spans="2:10" x14ac:dyDescent="0.3">
      <c r="B39" s="62" t="s">
        <v>4</v>
      </c>
      <c r="C39" s="62"/>
      <c r="D39" s="150">
        <f>+'CPP_20-23'!D5</f>
        <v>0</v>
      </c>
      <c r="E39" s="150">
        <f>+'CPP_20-23'!E5</f>
        <v>0</v>
      </c>
      <c r="F39" s="150">
        <f>+'CPP_20-23'!F5</f>
        <v>0</v>
      </c>
      <c r="G39" s="150">
        <f>+'CPP_20-23'!G5</f>
        <v>0</v>
      </c>
      <c r="H39" s="147"/>
      <c r="I39" s="150">
        <f t="shared" ref="I39:J45" si="11">SUM(D39:F39)</f>
        <v>0</v>
      </c>
      <c r="J39" s="150">
        <f t="shared" si="11"/>
        <v>0</v>
      </c>
    </row>
    <row r="40" spans="2:10" x14ac:dyDescent="0.3">
      <c r="B40" s="62" t="s">
        <v>5</v>
      </c>
      <c r="C40" s="62"/>
      <c r="D40" s="150">
        <f>+'CPP_20-23'!D6</f>
        <v>0</v>
      </c>
      <c r="E40" s="150">
        <f>+'CPP_20-23'!E6</f>
        <v>0</v>
      </c>
      <c r="F40" s="150">
        <f>+'CPP_20-23'!F6</f>
        <v>0</v>
      </c>
      <c r="G40" s="150">
        <f>+'CPP_20-23'!G6</f>
        <v>0</v>
      </c>
      <c r="H40" s="147"/>
      <c r="I40" s="150">
        <f t="shared" si="11"/>
        <v>0</v>
      </c>
      <c r="J40" s="150">
        <f t="shared" si="11"/>
        <v>0</v>
      </c>
    </row>
    <row r="41" spans="2:10" x14ac:dyDescent="0.3">
      <c r="B41" s="62" t="s">
        <v>6</v>
      </c>
      <c r="C41" s="62"/>
      <c r="D41" s="150">
        <f>+'CPP_20-23'!D7</f>
        <v>0</v>
      </c>
      <c r="E41" s="150">
        <f>+'CPP_20-23'!E7</f>
        <v>0</v>
      </c>
      <c r="F41" s="150">
        <f>+'CPP_20-23'!F7</f>
        <v>0</v>
      </c>
      <c r="G41" s="150">
        <f>+'CPP_20-23'!G7</f>
        <v>0</v>
      </c>
      <c r="H41" s="147"/>
      <c r="I41" s="150">
        <f t="shared" si="11"/>
        <v>0</v>
      </c>
      <c r="J41" s="150">
        <f t="shared" si="11"/>
        <v>0</v>
      </c>
    </row>
    <row r="42" spans="2:10" x14ac:dyDescent="0.3">
      <c r="B42" s="62" t="s">
        <v>7</v>
      </c>
      <c r="C42" s="62"/>
      <c r="D42" s="150">
        <f>+'CPP_20-23'!D8</f>
        <v>0</v>
      </c>
      <c r="E42" s="150">
        <f>+'CPP_20-23'!E8</f>
        <v>0</v>
      </c>
      <c r="F42" s="150">
        <f>+'CPP_20-23'!F8</f>
        <v>0</v>
      </c>
      <c r="G42" s="150">
        <f>+'CPP_20-23'!G8</f>
        <v>0</v>
      </c>
      <c r="H42" s="147"/>
      <c r="I42" s="150">
        <f t="shared" si="11"/>
        <v>0</v>
      </c>
      <c r="J42" s="150">
        <f t="shared" si="11"/>
        <v>0</v>
      </c>
    </row>
    <row r="43" spans="2:10" x14ac:dyDescent="0.3">
      <c r="B43" s="62" t="s">
        <v>106</v>
      </c>
      <c r="C43" s="62"/>
      <c r="D43" s="150">
        <f>+'CPP_20-23'!D9</f>
        <v>0</v>
      </c>
      <c r="E43" s="150">
        <f>+'CPP_20-23'!E9</f>
        <v>0</v>
      </c>
      <c r="F43" s="150">
        <f>+'CPP_20-23'!F9</f>
        <v>0</v>
      </c>
      <c r="G43" s="150">
        <f>+'CPP_20-23'!G9</f>
        <v>0</v>
      </c>
      <c r="H43" s="147"/>
      <c r="I43" s="150">
        <f t="shared" si="11"/>
        <v>0</v>
      </c>
      <c r="J43" s="150">
        <f t="shared" si="11"/>
        <v>0</v>
      </c>
    </row>
    <row r="44" spans="2:10" x14ac:dyDescent="0.3">
      <c r="B44" s="64" t="s">
        <v>107</v>
      </c>
      <c r="C44" s="64"/>
      <c r="D44" s="150">
        <f>+'CPP_20-23'!D10</f>
        <v>0</v>
      </c>
      <c r="E44" s="150">
        <f>+'CPP_20-23'!E10</f>
        <v>0</v>
      </c>
      <c r="F44" s="150">
        <f>+'CPP_20-23'!F10</f>
        <v>0</v>
      </c>
      <c r="G44" s="150">
        <f>+'CPP_20-23'!G10</f>
        <v>0</v>
      </c>
      <c r="H44" s="147"/>
      <c r="I44" s="150">
        <f t="shared" si="11"/>
        <v>0</v>
      </c>
      <c r="J44" s="150">
        <f t="shared" si="11"/>
        <v>0</v>
      </c>
    </row>
    <row r="45" spans="2:10" ht="15" thickBot="1" x14ac:dyDescent="0.35">
      <c r="B45" s="62" t="s">
        <v>10</v>
      </c>
      <c r="C45" s="62"/>
      <c r="D45" s="151">
        <f>+'CPP_20-23'!D11</f>
        <v>0</v>
      </c>
      <c r="E45" s="151">
        <f>+'CPP_20-23'!E11</f>
        <v>0</v>
      </c>
      <c r="F45" s="151">
        <f>+'CPP_20-23'!F11</f>
        <v>0</v>
      </c>
      <c r="G45" s="151">
        <f>+'CPP_20-23'!G11</f>
        <v>0</v>
      </c>
      <c r="H45" s="147"/>
      <c r="I45" s="151">
        <f t="shared" si="11"/>
        <v>0</v>
      </c>
      <c r="J45" s="151">
        <f t="shared" si="11"/>
        <v>0</v>
      </c>
    </row>
    <row r="46" spans="2:10" ht="15" thickBot="1" x14ac:dyDescent="0.35">
      <c r="B46" s="59"/>
      <c r="C46" s="59"/>
      <c r="D46" s="157">
        <f>SUM(D39:D45)</f>
        <v>0</v>
      </c>
      <c r="E46" s="157">
        <f>SUM(E39:E45)</f>
        <v>0</v>
      </c>
      <c r="F46" s="157">
        <f>SUM(F39:F45)</f>
        <v>0</v>
      </c>
      <c r="G46" s="157">
        <f>SUM(G39:G45)</f>
        <v>0</v>
      </c>
      <c r="H46" s="147"/>
      <c r="I46" s="157">
        <f>SUM(I39:I45)</f>
        <v>0</v>
      </c>
      <c r="J46" s="157">
        <f>SUM(J39:J45)</f>
        <v>0</v>
      </c>
    </row>
    <row r="47" spans="2:10" x14ac:dyDescent="0.3">
      <c r="B47" s="59" t="s">
        <v>12</v>
      </c>
      <c r="C47" s="59"/>
      <c r="D47" s="158"/>
      <c r="E47" s="158"/>
      <c r="F47" s="158"/>
      <c r="G47" s="158"/>
      <c r="H47" s="147"/>
      <c r="I47" s="158"/>
      <c r="J47" s="158"/>
    </row>
    <row r="48" spans="2:10" x14ac:dyDescent="0.3">
      <c r="B48" s="59"/>
      <c r="C48" s="59"/>
      <c r="D48" s="158"/>
      <c r="E48" s="158"/>
      <c r="F48" s="158"/>
      <c r="G48" s="158"/>
      <c r="H48" s="147"/>
      <c r="I48" s="158"/>
      <c r="J48" s="158"/>
    </row>
    <row r="49" spans="1:10" x14ac:dyDescent="0.3">
      <c r="B49" s="62" t="s">
        <v>14</v>
      </c>
      <c r="C49" s="62"/>
      <c r="D49" s="150">
        <f>+'CPP_20-23'!D16</f>
        <v>0</v>
      </c>
      <c r="E49" s="150">
        <f>+'CPP_20-23'!E16</f>
        <v>0</v>
      </c>
      <c r="F49" s="150">
        <f>+'CPP_20-23'!F16</f>
        <v>0</v>
      </c>
      <c r="G49" s="150">
        <f>+'CPP_20-23'!G16</f>
        <v>0</v>
      </c>
      <c r="H49" s="147"/>
      <c r="I49" s="150">
        <f t="shared" ref="I49:J51" si="12">SUM(D49:F49)</f>
        <v>0</v>
      </c>
      <c r="J49" s="150">
        <f t="shared" si="12"/>
        <v>0</v>
      </c>
    </row>
    <row r="50" spans="1:10" x14ac:dyDescent="0.3">
      <c r="B50" s="62" t="s">
        <v>108</v>
      </c>
      <c r="C50" s="62"/>
      <c r="D50" s="154">
        <f>+'CPP_20-23'!D17+'CPP_20-23'!D18</f>
        <v>0</v>
      </c>
      <c r="E50" s="154">
        <f>+'CPP_20-23'!E17+'CPP_20-23'!E18</f>
        <v>0</v>
      </c>
      <c r="F50" s="154">
        <f>+'CPP_20-23'!F17+'CPP_20-23'!F18</f>
        <v>0</v>
      </c>
      <c r="G50" s="154">
        <f>+'CPP_20-23'!G17+'CPP_20-23'!G18</f>
        <v>0</v>
      </c>
      <c r="H50" s="147"/>
      <c r="I50" s="154">
        <f t="shared" si="12"/>
        <v>0</v>
      </c>
      <c r="J50" s="154">
        <f t="shared" si="12"/>
        <v>0</v>
      </c>
    </row>
    <row r="51" spans="1:10" ht="15" thickBot="1" x14ac:dyDescent="0.35">
      <c r="B51" s="62" t="s">
        <v>109</v>
      </c>
      <c r="C51" s="62"/>
      <c r="D51" s="151">
        <f>+'CPP_20-23'!D15+'CPP_20-23'!D19</f>
        <v>0</v>
      </c>
      <c r="E51" s="151">
        <f>+'CPP_20-23'!E15+'CPP_20-23'!E19</f>
        <v>0</v>
      </c>
      <c r="F51" s="151">
        <f>+'CPP_20-23'!F15+'CPP_20-23'!F19</f>
        <v>0</v>
      </c>
      <c r="G51" s="151">
        <f>+'CPP_20-23'!G15+'CPP_20-23'!G19</f>
        <v>0</v>
      </c>
      <c r="H51" s="147"/>
      <c r="I51" s="151">
        <f t="shared" si="12"/>
        <v>0</v>
      </c>
      <c r="J51" s="151">
        <f t="shared" si="12"/>
        <v>0</v>
      </c>
    </row>
    <row r="52" spans="1:10" ht="15" thickBot="1" x14ac:dyDescent="0.35">
      <c r="A52" s="47"/>
      <c r="B52" s="59"/>
      <c r="C52" s="59"/>
      <c r="D52" s="157">
        <f>SUM(D49:D51)</f>
        <v>0</v>
      </c>
      <c r="E52" s="157">
        <f>SUM(E49:E51)</f>
        <v>0</v>
      </c>
      <c r="F52" s="157">
        <f>SUM(F49:F51)</f>
        <v>0</v>
      </c>
      <c r="G52" s="157">
        <f>SUM(G49:G51)</f>
        <v>0</v>
      </c>
      <c r="H52" s="147"/>
      <c r="I52" s="157">
        <f>SUM(I49:I51)</f>
        <v>0</v>
      </c>
      <c r="J52" s="157">
        <f>SUM(J49:J51)</f>
        <v>0</v>
      </c>
    </row>
    <row r="53" spans="1:10" x14ac:dyDescent="0.3">
      <c r="A53" s="47"/>
      <c r="B53" s="59"/>
      <c r="C53" s="59"/>
      <c r="D53" s="158"/>
      <c r="E53" s="158"/>
      <c r="F53" s="158"/>
      <c r="G53" s="158"/>
      <c r="H53" s="147"/>
      <c r="I53" s="158"/>
      <c r="J53" s="158"/>
    </row>
    <row r="54" spans="1:10" x14ac:dyDescent="0.3">
      <c r="B54" s="59" t="s">
        <v>110</v>
      </c>
      <c r="C54" s="59"/>
      <c r="D54" s="158"/>
      <c r="E54" s="158"/>
      <c r="F54" s="158"/>
      <c r="G54" s="158"/>
      <c r="H54" s="147"/>
      <c r="I54" s="158"/>
      <c r="J54" s="158"/>
    </row>
    <row r="55" spans="1:10" x14ac:dyDescent="0.3">
      <c r="B55" s="62" t="s">
        <v>111</v>
      </c>
      <c r="C55" s="62"/>
      <c r="D55" s="150">
        <f>+'CPP_20-23'!D23</f>
        <v>0</v>
      </c>
      <c r="E55" s="150">
        <f>+'CPP_20-23'!E23</f>
        <v>0</v>
      </c>
      <c r="F55" s="150">
        <f>+'CPP_20-23'!F23</f>
        <v>0</v>
      </c>
      <c r="G55" s="150">
        <f>+'CPP_20-23'!G23</f>
        <v>0</v>
      </c>
      <c r="H55" s="147"/>
      <c r="I55" s="150">
        <f t="shared" ref="I55:J58" si="13">SUM(D55:F55)</f>
        <v>0</v>
      </c>
      <c r="J55" s="150">
        <f t="shared" si="13"/>
        <v>0</v>
      </c>
    </row>
    <row r="56" spans="1:10" x14ac:dyDescent="0.3">
      <c r="B56" s="62" t="s">
        <v>112</v>
      </c>
      <c r="C56" s="62"/>
      <c r="D56" s="150">
        <f>+'CPP_20-23'!D24</f>
        <v>0</v>
      </c>
      <c r="E56" s="150">
        <f>+'CPP_20-23'!E24</f>
        <v>0</v>
      </c>
      <c r="F56" s="150">
        <f>+'CPP_20-23'!F24</f>
        <v>0</v>
      </c>
      <c r="G56" s="150">
        <f>+'CPP_20-23'!G24</f>
        <v>0</v>
      </c>
      <c r="H56" s="147"/>
      <c r="I56" s="150">
        <f t="shared" si="13"/>
        <v>0</v>
      </c>
      <c r="J56" s="150">
        <f t="shared" si="13"/>
        <v>0</v>
      </c>
    </row>
    <row r="57" spans="1:10" x14ac:dyDescent="0.3">
      <c r="B57" s="62" t="s">
        <v>113</v>
      </c>
      <c r="C57" s="62"/>
      <c r="D57" s="150">
        <f>+'CPP_20-23'!D25</f>
        <v>0</v>
      </c>
      <c r="E57" s="150">
        <f>+'CPP_20-23'!E25</f>
        <v>0</v>
      </c>
      <c r="F57" s="150">
        <f>+'CPP_20-23'!F25</f>
        <v>0</v>
      </c>
      <c r="G57" s="150">
        <f>+'CPP_20-23'!G25</f>
        <v>0</v>
      </c>
      <c r="H57" s="147"/>
      <c r="I57" s="150">
        <f t="shared" si="13"/>
        <v>0</v>
      </c>
      <c r="J57" s="150">
        <f t="shared" si="13"/>
        <v>0</v>
      </c>
    </row>
    <row r="58" spans="1:10" ht="15" thickBot="1" x14ac:dyDescent="0.35">
      <c r="B58" s="62" t="s">
        <v>114</v>
      </c>
      <c r="C58" s="62"/>
      <c r="D58" s="151">
        <f>+'CPP_20-23'!D26</f>
        <v>0</v>
      </c>
      <c r="E58" s="151">
        <f>+'CPP_20-23'!E26</f>
        <v>0</v>
      </c>
      <c r="F58" s="151">
        <f>+'CPP_20-23'!F26</f>
        <v>0</v>
      </c>
      <c r="G58" s="151">
        <f>+'CPP_20-23'!G26</f>
        <v>0</v>
      </c>
      <c r="H58" s="147"/>
      <c r="I58" s="151">
        <f t="shared" si="13"/>
        <v>0</v>
      </c>
      <c r="J58" s="151">
        <f t="shared" si="13"/>
        <v>0</v>
      </c>
    </row>
    <row r="59" spans="1:10" ht="15" thickBot="1" x14ac:dyDescent="0.35">
      <c r="B59" s="59" t="s">
        <v>115</v>
      </c>
      <c r="C59" s="59"/>
      <c r="D59" s="157">
        <f>SUM(D55:D58)</f>
        <v>0</v>
      </c>
      <c r="E59" s="157">
        <f>SUM(E55:E58)</f>
        <v>0</v>
      </c>
      <c r="F59" s="157">
        <f>SUM(F55:F58)</f>
        <v>0</v>
      </c>
      <c r="G59" s="157">
        <f>SUM(G55:G58)</f>
        <v>0</v>
      </c>
      <c r="H59" s="147"/>
      <c r="I59" s="157">
        <f>SUM(I55:I58)</f>
        <v>0</v>
      </c>
      <c r="J59" s="157">
        <f>SUM(J55:J58)</f>
        <v>0</v>
      </c>
    </row>
    <row r="60" spans="1:10" x14ac:dyDescent="0.3">
      <c r="D60" s="147"/>
      <c r="E60" s="147"/>
      <c r="F60" s="147"/>
      <c r="G60" s="147"/>
      <c r="H60" s="147"/>
      <c r="I60" s="147"/>
      <c r="J60" s="147"/>
    </row>
    <row r="61" spans="1:10" x14ac:dyDescent="0.3">
      <c r="B61" s="62" t="s">
        <v>26</v>
      </c>
      <c r="C61" s="62"/>
      <c r="D61" s="154">
        <f>+'CPP_20-23'!D30</f>
        <v>0</v>
      </c>
      <c r="E61" s="154">
        <f>+'CPP_20-23'!E30</f>
        <v>0</v>
      </c>
      <c r="F61" s="154">
        <f>+'CPP_20-23'!F30</f>
        <v>0</v>
      </c>
      <c r="G61" s="154">
        <f>+'CPP_20-23'!G30</f>
        <v>0</v>
      </c>
      <c r="H61" s="147"/>
      <c r="I61" s="154">
        <f>SUM(D61:F61)</f>
        <v>0</v>
      </c>
      <c r="J61" s="154">
        <f>SUM(E61:G61)</f>
        <v>0</v>
      </c>
    </row>
    <row r="62" spans="1:10" x14ac:dyDescent="0.3">
      <c r="B62" s="62" t="s">
        <v>116</v>
      </c>
      <c r="C62" s="62"/>
      <c r="D62" s="150">
        <f>+'CPP_20-23'!D31</f>
        <v>0</v>
      </c>
      <c r="E62" s="150">
        <f>+'CPP_20-23'!E31</f>
        <v>0</v>
      </c>
      <c r="F62" s="150">
        <f>+'CPP_20-23'!F31</f>
        <v>0</v>
      </c>
      <c r="G62" s="150">
        <f>+'CPP_20-23'!G31</f>
        <v>0</v>
      </c>
      <c r="H62" s="147"/>
      <c r="I62" s="150">
        <f t="shared" ref="I62:J63" si="14">SUM(D62:F62)</f>
        <v>0</v>
      </c>
      <c r="J62" s="150">
        <f t="shared" si="14"/>
        <v>0</v>
      </c>
    </row>
    <row r="63" spans="1:10" ht="15" thickBot="1" x14ac:dyDescent="0.35">
      <c r="B63" s="62" t="s">
        <v>29</v>
      </c>
      <c r="C63" s="62"/>
      <c r="D63" s="154">
        <f>+'CPP_20-23'!D33</f>
        <v>0</v>
      </c>
      <c r="E63" s="154">
        <f>+'CPP_20-23'!E33</f>
        <v>0</v>
      </c>
      <c r="F63" s="154">
        <f>+'CPP_20-23'!F33</f>
        <v>0</v>
      </c>
      <c r="G63" s="154">
        <f>+'CPP_20-23'!G33</f>
        <v>0</v>
      </c>
      <c r="H63" s="147"/>
      <c r="I63" s="154">
        <f t="shared" si="14"/>
        <v>0</v>
      </c>
      <c r="J63" s="154">
        <f t="shared" si="14"/>
        <v>0</v>
      </c>
    </row>
    <row r="64" spans="1:10" ht="15" thickBot="1" x14ac:dyDescent="0.35">
      <c r="B64" s="59" t="s">
        <v>30</v>
      </c>
      <c r="C64" s="59"/>
      <c r="D64" s="152">
        <f>+D63+D62+D61+D59+D52+D46</f>
        <v>0</v>
      </c>
      <c r="E64" s="152">
        <f>+E63+E62+E61+E59+E52+E46</f>
        <v>0</v>
      </c>
      <c r="F64" s="152">
        <f>+F63+F62+F61+F59+F52+F46</f>
        <v>0</v>
      </c>
      <c r="G64" s="152">
        <f>+G63+G62+G61+G59+G52+G46</f>
        <v>0</v>
      </c>
      <c r="H64" s="147"/>
      <c r="I64" s="152">
        <f>+I63+I62+I61+I59+I52+I46</f>
        <v>0</v>
      </c>
      <c r="J64" s="152">
        <f>+J63+J62+J61+J59+J52+J46</f>
        <v>0</v>
      </c>
    </row>
    <row r="65" spans="1:10" ht="15" thickTop="1" x14ac:dyDescent="0.3">
      <c r="A65" s="50"/>
      <c r="B65" s="59"/>
      <c r="C65" s="59"/>
      <c r="D65" s="159">
        <f>+D64-'CPP_20-23'!D34</f>
        <v>0</v>
      </c>
      <c r="E65" s="159">
        <f>+E64-'CPP_20-23'!E34</f>
        <v>0</v>
      </c>
      <c r="F65" s="159">
        <f>+F64-'CPP_20-23'!F34</f>
        <v>0</v>
      </c>
      <c r="G65" s="159">
        <f>+G64-'CPP_20-23'!G34</f>
        <v>0</v>
      </c>
      <c r="H65" s="147"/>
      <c r="I65" s="159"/>
      <c r="J65" s="159"/>
    </row>
    <row r="66" spans="1:10" ht="15" thickBot="1" x14ac:dyDescent="0.35">
      <c r="B66" s="57"/>
      <c r="C66" s="57"/>
      <c r="D66" s="58"/>
      <c r="E66" s="58"/>
      <c r="F66" s="58"/>
      <c r="G66" s="58"/>
      <c r="I66" s="58"/>
      <c r="J66" s="58"/>
    </row>
    <row r="67" spans="1:10" ht="15" thickBot="1" x14ac:dyDescent="0.35">
      <c r="B67" s="65" t="str">
        <f>+B45</f>
        <v>Alte venituri din exploatare</v>
      </c>
      <c r="C67" s="66"/>
      <c r="D67" s="67">
        <f>+$D$2</f>
        <v>2020</v>
      </c>
      <c r="E67" s="67">
        <f>+$E$2</f>
        <v>2021</v>
      </c>
      <c r="F67" s="67">
        <f>+$F$2</f>
        <v>2022</v>
      </c>
      <c r="G67" s="67">
        <f>+$G$2</f>
        <v>2023</v>
      </c>
      <c r="I67" s="67" t="s">
        <v>274</v>
      </c>
      <c r="J67" s="67" t="s">
        <v>276</v>
      </c>
    </row>
    <row r="68" spans="1:10" x14ac:dyDescent="0.3">
      <c r="B68" s="64"/>
      <c r="C68" s="64"/>
      <c r="D68" s="68"/>
      <c r="E68" s="68"/>
      <c r="F68" s="68"/>
      <c r="G68" s="68"/>
      <c r="I68" s="68"/>
      <c r="J68" s="68"/>
    </row>
    <row r="69" spans="1:10" x14ac:dyDescent="0.3">
      <c r="B69" s="64" t="s">
        <v>117</v>
      </c>
      <c r="C69" s="64"/>
      <c r="D69" s="150">
        <f>+'CPP_20-23'!D42</f>
        <v>0</v>
      </c>
      <c r="E69" s="150">
        <f>+'CPP_20-23'!E42</f>
        <v>0</v>
      </c>
      <c r="F69" s="150">
        <f>+'CPP_20-23'!F42</f>
        <v>0</v>
      </c>
      <c r="G69" s="150">
        <f>+'CPP_20-23'!G42</f>
        <v>0</v>
      </c>
      <c r="H69" s="147"/>
      <c r="I69" s="150">
        <f>SUM(D69:F69)</f>
        <v>0</v>
      </c>
      <c r="J69" s="150">
        <f>SUM(E69:G69)</f>
        <v>0</v>
      </c>
    </row>
    <row r="70" spans="1:10" x14ac:dyDescent="0.3">
      <c r="B70" s="64" t="s">
        <v>118</v>
      </c>
      <c r="C70" s="64"/>
      <c r="D70" s="150">
        <f>+'CPP_20-23'!D43</f>
        <v>0</v>
      </c>
      <c r="E70" s="150">
        <f>+'CPP_20-23'!E43</f>
        <v>0</v>
      </c>
      <c r="F70" s="150">
        <f>+'CPP_20-23'!F43</f>
        <v>0</v>
      </c>
      <c r="G70" s="150">
        <f>+'CPP_20-23'!G43</f>
        <v>0</v>
      </c>
      <c r="H70" s="147"/>
      <c r="I70" s="150">
        <f t="shared" ref="I70:J77" si="15">SUM(D70:F70)</f>
        <v>0</v>
      </c>
      <c r="J70" s="150">
        <f t="shared" si="15"/>
        <v>0</v>
      </c>
    </row>
    <row r="71" spans="1:10" x14ac:dyDescent="0.3">
      <c r="B71" s="64" t="s">
        <v>119</v>
      </c>
      <c r="C71" s="64"/>
      <c r="D71" s="150">
        <f>+'CPP_20-23'!D44</f>
        <v>0</v>
      </c>
      <c r="E71" s="150">
        <f>+'CPP_20-23'!E44</f>
        <v>0</v>
      </c>
      <c r="F71" s="150">
        <f>+'CPP_20-23'!F44</f>
        <v>0</v>
      </c>
      <c r="G71" s="150">
        <f>+'CPP_20-23'!G44</f>
        <v>0</v>
      </c>
      <c r="H71" s="147"/>
      <c r="I71" s="150">
        <f t="shared" si="15"/>
        <v>0</v>
      </c>
      <c r="J71" s="150">
        <f t="shared" si="15"/>
        <v>0</v>
      </c>
    </row>
    <row r="72" spans="1:10" x14ac:dyDescent="0.3">
      <c r="B72" s="64" t="s">
        <v>92</v>
      </c>
      <c r="C72" s="64"/>
      <c r="D72" s="154"/>
      <c r="E72" s="154"/>
      <c r="F72" s="154"/>
      <c r="G72" s="154"/>
      <c r="H72" s="147"/>
      <c r="I72" s="154">
        <f t="shared" si="15"/>
        <v>0</v>
      </c>
      <c r="J72" s="154">
        <f t="shared" si="15"/>
        <v>0</v>
      </c>
    </row>
    <row r="73" spans="1:10" x14ac:dyDescent="0.3">
      <c r="B73" s="64" t="s">
        <v>37</v>
      </c>
      <c r="C73" s="64"/>
      <c r="D73" s="154">
        <f>+'CPP_20-23'!D50</f>
        <v>0</v>
      </c>
      <c r="E73" s="154">
        <f>+'CPP_20-23'!E50</f>
        <v>0</v>
      </c>
      <c r="F73" s="154">
        <f>+'CPP_20-23'!F50</f>
        <v>0</v>
      </c>
      <c r="G73" s="154">
        <f>+'CPP_20-23'!G50</f>
        <v>0</v>
      </c>
      <c r="H73" s="147"/>
      <c r="I73" s="154">
        <f t="shared" si="15"/>
        <v>0</v>
      </c>
      <c r="J73" s="154">
        <f t="shared" si="15"/>
        <v>0</v>
      </c>
    </row>
    <row r="74" spans="1:10" x14ac:dyDescent="0.3">
      <c r="B74" s="64" t="s">
        <v>120</v>
      </c>
      <c r="C74" s="64"/>
      <c r="D74" s="150">
        <f>+'CPP_20-23'!D47</f>
        <v>0</v>
      </c>
      <c r="E74" s="150">
        <f>+'CPP_20-23'!E47</f>
        <v>0</v>
      </c>
      <c r="F74" s="150">
        <f>+'CPP_20-23'!F47</f>
        <v>0</v>
      </c>
      <c r="G74" s="150">
        <f>+'CPP_20-23'!G47</f>
        <v>0</v>
      </c>
      <c r="H74" s="147"/>
      <c r="I74" s="150">
        <f t="shared" si="15"/>
        <v>0</v>
      </c>
      <c r="J74" s="150">
        <f t="shared" si="15"/>
        <v>0</v>
      </c>
    </row>
    <row r="75" spans="1:10" x14ac:dyDescent="0.3">
      <c r="B75" s="64" t="s">
        <v>184</v>
      </c>
      <c r="C75" s="64"/>
      <c r="D75" s="150">
        <f>+'CPP_20-23'!D48</f>
        <v>0</v>
      </c>
      <c r="E75" s="150">
        <f>+'CPP_20-23'!E48</f>
        <v>0</v>
      </c>
      <c r="F75" s="150">
        <f>+'CPP_20-23'!F48</f>
        <v>0</v>
      </c>
      <c r="G75" s="150">
        <f>+'CPP_20-23'!G48</f>
        <v>0</v>
      </c>
      <c r="H75" s="147"/>
      <c r="I75" s="150">
        <f t="shared" si="15"/>
        <v>0</v>
      </c>
      <c r="J75" s="150">
        <f t="shared" si="15"/>
        <v>0</v>
      </c>
    </row>
    <row r="76" spans="1:10" x14ac:dyDescent="0.3">
      <c r="B76" s="64" t="s">
        <v>93</v>
      </c>
      <c r="C76" s="64"/>
      <c r="D76" s="154">
        <f>+'CPP_20-23'!D49</f>
        <v>0</v>
      </c>
      <c r="E76" s="154">
        <f>+'CPP_20-23'!E49</f>
        <v>0</v>
      </c>
      <c r="F76" s="154">
        <f>+'CPP_20-23'!F49</f>
        <v>0</v>
      </c>
      <c r="G76" s="154">
        <f>+'CPP_20-23'!G49</f>
        <v>0</v>
      </c>
      <c r="H76" s="147"/>
      <c r="I76" s="154">
        <f t="shared" si="15"/>
        <v>0</v>
      </c>
      <c r="J76" s="154">
        <f t="shared" si="15"/>
        <v>0</v>
      </c>
    </row>
    <row r="77" spans="1:10" ht="15" thickBot="1" x14ac:dyDescent="0.35">
      <c r="B77" s="64" t="s">
        <v>31</v>
      </c>
      <c r="C77" s="64"/>
      <c r="D77" s="151">
        <f>+'CPP_20-23'!D51</f>
        <v>0</v>
      </c>
      <c r="E77" s="151">
        <f>+'CPP_20-23'!E51</f>
        <v>0</v>
      </c>
      <c r="F77" s="151">
        <f>+'CPP_20-23'!F51</f>
        <v>0</v>
      </c>
      <c r="G77" s="151">
        <f>+'CPP_20-23'!G51</f>
        <v>0</v>
      </c>
      <c r="H77" s="147"/>
      <c r="I77" s="151">
        <f t="shared" si="15"/>
        <v>0</v>
      </c>
      <c r="J77" s="151">
        <f t="shared" si="15"/>
        <v>0</v>
      </c>
    </row>
    <row r="78" spans="1:10" ht="15" thickBot="1" x14ac:dyDescent="0.35">
      <c r="B78" s="66" t="s">
        <v>121</v>
      </c>
      <c r="C78" s="66"/>
      <c r="D78" s="152">
        <f>SUM(D68:D77)</f>
        <v>0</v>
      </c>
      <c r="E78" s="152">
        <f>SUM(E68:E77)</f>
        <v>0</v>
      </c>
      <c r="F78" s="152">
        <f>SUM(F68:F77)</f>
        <v>0</v>
      </c>
      <c r="G78" s="152">
        <f>SUM(G68:G77)</f>
        <v>0</v>
      </c>
      <c r="H78" s="147"/>
      <c r="I78" s="152">
        <f>SUM(I68:I77)</f>
        <v>0</v>
      </c>
      <c r="J78" s="152">
        <f>SUM(J68:J77)</f>
        <v>0</v>
      </c>
    </row>
    <row r="79" spans="1:10" ht="15" thickTop="1" x14ac:dyDescent="0.3">
      <c r="A79" s="50"/>
      <c r="D79" s="148">
        <f>+D45-D78</f>
        <v>0</v>
      </c>
      <c r="E79" s="148">
        <f>+E45-E78</f>
        <v>0</v>
      </c>
      <c r="F79" s="148">
        <f>+F45-F78</f>
        <v>0</v>
      </c>
      <c r="G79" s="148">
        <f>+G45-G78</f>
        <v>0</v>
      </c>
      <c r="H79" s="149"/>
      <c r="I79" s="148">
        <f>+I45-I78</f>
        <v>0</v>
      </c>
      <c r="J79" s="148">
        <f>+J45-J78</f>
        <v>0</v>
      </c>
    </row>
    <row r="80" spans="1:10" ht="15" thickBot="1" x14ac:dyDescent="0.35">
      <c r="D80" s="69"/>
      <c r="E80" s="69"/>
      <c r="F80" s="69"/>
      <c r="G80" s="69"/>
      <c r="I80" s="69"/>
      <c r="J80" s="69"/>
    </row>
    <row r="81" spans="1:11" ht="15" thickBot="1" x14ac:dyDescent="0.35">
      <c r="B81" s="65" t="str">
        <f>+B49</f>
        <v>Cheltuieli privind beneficiile pentru angajaţi</v>
      </c>
      <c r="C81" s="66"/>
      <c r="D81" s="67">
        <f>+$D$2</f>
        <v>2020</v>
      </c>
      <c r="E81" s="67">
        <f>+$E$2</f>
        <v>2021</v>
      </c>
      <c r="F81" s="67">
        <f>+$F$2</f>
        <v>2022</v>
      </c>
      <c r="G81" s="67">
        <f>+$G$2</f>
        <v>2023</v>
      </c>
      <c r="I81" s="67" t="s">
        <v>274</v>
      </c>
      <c r="J81" s="67" t="s">
        <v>276</v>
      </c>
    </row>
    <row r="82" spans="1:11" x14ac:dyDescent="0.3">
      <c r="B82" s="70" t="s">
        <v>186</v>
      </c>
      <c r="C82" s="70"/>
      <c r="D82" s="150">
        <f>-'CPP_20-23'!D63-D83</f>
        <v>0</v>
      </c>
      <c r="E82" s="150">
        <f>-'CPP_20-23'!E63-E83</f>
        <v>0</v>
      </c>
      <c r="F82" s="150">
        <f>-'CPP_20-23'!F63-F83</f>
        <v>0</v>
      </c>
      <c r="G82" s="150">
        <f>-'CPP_20-23'!G63-G83</f>
        <v>0</v>
      </c>
      <c r="H82" s="147"/>
      <c r="I82" s="150">
        <f>SUM(D82:F82)</f>
        <v>0</v>
      </c>
      <c r="J82" s="150">
        <f>SUM(E82:G82)</f>
        <v>0</v>
      </c>
    </row>
    <row r="83" spans="1:11" x14ac:dyDescent="0.3">
      <c r="B83" s="70" t="s">
        <v>122</v>
      </c>
      <c r="C83" s="70"/>
      <c r="D83" s="155"/>
      <c r="E83" s="155"/>
      <c r="F83" s="155"/>
      <c r="G83" s="155"/>
      <c r="H83" s="147"/>
      <c r="I83" s="154">
        <f t="shared" ref="I83:J88" si="16">SUM(D83:F83)</f>
        <v>0</v>
      </c>
      <c r="J83" s="154">
        <f t="shared" si="16"/>
        <v>0</v>
      </c>
    </row>
    <row r="84" spans="1:11" x14ac:dyDescent="0.3">
      <c r="B84" s="70" t="s">
        <v>185</v>
      </c>
      <c r="C84" s="70"/>
      <c r="D84" s="154">
        <f>-'CPP_20-23'!D67</f>
        <v>0</v>
      </c>
      <c r="E84" s="154">
        <f>-'CPP_20-23'!E67</f>
        <v>0</v>
      </c>
      <c r="F84" s="154">
        <f>-'CPP_20-23'!F67</f>
        <v>0</v>
      </c>
      <c r="G84" s="154">
        <f>-'CPP_20-23'!G67</f>
        <v>0</v>
      </c>
      <c r="H84" s="147"/>
      <c r="I84" s="154">
        <f t="shared" si="16"/>
        <v>0</v>
      </c>
      <c r="J84" s="154">
        <f t="shared" si="16"/>
        <v>0</v>
      </c>
    </row>
    <row r="85" spans="1:11" x14ac:dyDescent="0.3">
      <c r="B85" s="70" t="s">
        <v>123</v>
      </c>
      <c r="C85" s="70"/>
      <c r="D85" s="154"/>
      <c r="E85" s="154"/>
      <c r="F85" s="154"/>
      <c r="G85" s="154"/>
      <c r="H85" s="147"/>
      <c r="I85" s="154">
        <f t="shared" si="16"/>
        <v>0</v>
      </c>
      <c r="J85" s="154">
        <f t="shared" si="16"/>
        <v>0</v>
      </c>
    </row>
    <row r="86" spans="1:11" x14ac:dyDescent="0.3">
      <c r="B86" s="70" t="s">
        <v>124</v>
      </c>
      <c r="C86" s="70"/>
      <c r="D86" s="154"/>
      <c r="E86" s="154"/>
      <c r="F86" s="154"/>
      <c r="G86" s="154"/>
      <c r="H86" s="147"/>
      <c r="I86" s="154">
        <f t="shared" si="16"/>
        <v>0</v>
      </c>
      <c r="J86" s="154">
        <f t="shared" si="16"/>
        <v>0</v>
      </c>
    </row>
    <row r="87" spans="1:11" x14ac:dyDescent="0.3">
      <c r="B87" s="70" t="s">
        <v>125</v>
      </c>
      <c r="C87" s="70"/>
      <c r="D87" s="154"/>
      <c r="E87" s="154"/>
      <c r="F87" s="154"/>
      <c r="G87" s="154"/>
      <c r="H87" s="147"/>
      <c r="I87" s="154">
        <f t="shared" si="16"/>
        <v>0</v>
      </c>
      <c r="J87" s="154">
        <f t="shared" si="16"/>
        <v>0</v>
      </c>
    </row>
    <row r="88" spans="1:11" x14ac:dyDescent="0.3">
      <c r="B88" s="70" t="s">
        <v>126</v>
      </c>
      <c r="C88" s="70"/>
      <c r="D88" s="150">
        <f>-'CPP_20-23'!D78-'CPP_20-23'!D72-D85-D86</f>
        <v>0</v>
      </c>
      <c r="E88" s="150">
        <f>-'CPP_20-23'!E78-'CPP_20-23'!E72-E85-E86</f>
        <v>0</v>
      </c>
      <c r="F88" s="150">
        <f>-'CPP_20-23'!F78-'CPP_20-23'!F72-F85-F86</f>
        <v>0</v>
      </c>
      <c r="G88" s="150">
        <f>-'CPP_20-23'!G78-'CPP_20-23'!G72-G85-G86</f>
        <v>0</v>
      </c>
      <c r="H88" s="147"/>
      <c r="I88" s="150">
        <f t="shared" si="16"/>
        <v>0</v>
      </c>
      <c r="J88" s="150">
        <f t="shared" si="16"/>
        <v>0</v>
      </c>
    </row>
    <row r="89" spans="1:11" ht="15" thickBot="1" x14ac:dyDescent="0.35">
      <c r="B89" s="70"/>
      <c r="C89" s="70"/>
      <c r="D89" s="151"/>
      <c r="E89" s="151"/>
      <c r="F89" s="151"/>
      <c r="G89" s="151"/>
      <c r="H89" s="147"/>
      <c r="I89" s="151"/>
      <c r="J89" s="151"/>
    </row>
    <row r="90" spans="1:11" ht="15" thickBot="1" x14ac:dyDescent="0.35">
      <c r="B90" s="66" t="s">
        <v>121</v>
      </c>
      <c r="C90" s="66"/>
      <c r="D90" s="152">
        <f>SUM(D82:D89)</f>
        <v>0</v>
      </c>
      <c r="E90" s="152">
        <f>SUM(E82:E89)</f>
        <v>0</v>
      </c>
      <c r="F90" s="152">
        <f>SUM(F82:F89)</f>
        <v>0</v>
      </c>
      <c r="G90" s="152">
        <f>SUM(G82:G89)</f>
        <v>0</v>
      </c>
      <c r="H90" s="147"/>
      <c r="I90" s="152">
        <f>SUM(I82:I89)</f>
        <v>0</v>
      </c>
      <c r="J90" s="152">
        <f>SUM(J82:J89)</f>
        <v>0</v>
      </c>
    </row>
    <row r="91" spans="1:11" ht="15" thickTop="1" x14ac:dyDescent="0.3">
      <c r="D91" s="148">
        <f>+D90+D49</f>
        <v>0</v>
      </c>
      <c r="E91" s="148">
        <f>+E90+E49</f>
        <v>0</v>
      </c>
      <c r="F91" s="148">
        <f>+F90+F49</f>
        <v>0</v>
      </c>
      <c r="G91" s="148">
        <f>+G90+G49</f>
        <v>0</v>
      </c>
      <c r="H91" s="149"/>
      <c r="I91" s="148">
        <f>+I90+I49</f>
        <v>0</v>
      </c>
      <c r="J91" s="148">
        <f>+J90+J49</f>
        <v>0</v>
      </c>
    </row>
    <row r="92" spans="1:11" x14ac:dyDescent="0.3">
      <c r="A92" s="50"/>
      <c r="D92" s="69"/>
      <c r="E92" s="69"/>
      <c r="F92" s="69"/>
      <c r="G92" s="69"/>
      <c r="I92" s="69"/>
      <c r="J92" s="69"/>
    </row>
    <row r="93" spans="1:11" ht="15" thickBot="1" x14ac:dyDescent="0.35">
      <c r="A93" s="50"/>
      <c r="D93" s="69"/>
      <c r="E93" s="69"/>
      <c r="F93" s="69"/>
      <c r="G93" s="69"/>
      <c r="I93" s="69"/>
      <c r="J93" s="69"/>
    </row>
    <row r="94" spans="1:11" ht="15" thickBot="1" x14ac:dyDescent="0.35">
      <c r="B94" s="65" t="str">
        <f>+B51</f>
        <v>Alte cheltuieli de exploatare (inclusiv costuri materiale)</v>
      </c>
      <c r="C94" s="66"/>
      <c r="D94" s="67">
        <f>+$D$2</f>
        <v>2020</v>
      </c>
      <c r="E94" s="67">
        <f>+$E$2</f>
        <v>2021</v>
      </c>
      <c r="F94" s="67">
        <f>+$F$2</f>
        <v>2022</v>
      </c>
      <c r="G94" s="67">
        <f>+$G$2</f>
        <v>2023</v>
      </c>
      <c r="I94" s="67" t="s">
        <v>274</v>
      </c>
      <c r="J94" s="67" t="s">
        <v>276</v>
      </c>
      <c r="K94" s="71"/>
    </row>
    <row r="95" spans="1:11" ht="28.8" x14ac:dyDescent="0.3">
      <c r="B95" s="62" t="s">
        <v>13</v>
      </c>
      <c r="C95" s="62"/>
      <c r="D95" s="150">
        <f>-'CPP_20-23'!D15</f>
        <v>0</v>
      </c>
      <c r="E95" s="150">
        <f>-'CPP_20-23'!E15</f>
        <v>0</v>
      </c>
      <c r="F95" s="150">
        <f>-'CPP_20-23'!F15</f>
        <v>0</v>
      </c>
      <c r="G95" s="150">
        <f>-'CPP_20-23'!G15</f>
        <v>0</v>
      </c>
      <c r="H95" s="147"/>
      <c r="I95" s="150">
        <f>SUM(D95:F95)</f>
        <v>0</v>
      </c>
      <c r="J95" s="150">
        <f>SUM(E95:G95)</f>
        <v>0</v>
      </c>
      <c r="K95" s="71"/>
    </row>
    <row r="96" spans="1:11" x14ac:dyDescent="0.3">
      <c r="B96" s="64" t="s">
        <v>127</v>
      </c>
      <c r="C96" s="64"/>
      <c r="D96" s="150">
        <f>-'CPP_20-23'!D87</f>
        <v>0</v>
      </c>
      <c r="E96" s="150">
        <f>-'CPP_20-23'!E87</f>
        <v>0</v>
      </c>
      <c r="F96" s="150">
        <f>-'CPP_20-23'!F87</f>
        <v>0</v>
      </c>
      <c r="G96" s="150">
        <f>-'CPP_20-23'!G87</f>
        <v>0</v>
      </c>
      <c r="H96" s="147"/>
      <c r="I96" s="150">
        <f t="shared" ref="I96:J110" si="17">SUM(D96:F96)</f>
        <v>0</v>
      </c>
      <c r="J96" s="150">
        <f t="shared" si="17"/>
        <v>0</v>
      </c>
      <c r="K96" s="71"/>
    </row>
    <row r="97" spans="2:11" x14ac:dyDescent="0.3">
      <c r="B97" s="64" t="s">
        <v>128</v>
      </c>
      <c r="C97" s="64"/>
      <c r="D97" s="150">
        <f>-'CPP_20-23'!D88</f>
        <v>0</v>
      </c>
      <c r="E97" s="150">
        <f>-'CPP_20-23'!E88</f>
        <v>0</v>
      </c>
      <c r="F97" s="150">
        <f>-'CPP_20-23'!F88</f>
        <v>0</v>
      </c>
      <c r="G97" s="150">
        <f>-'CPP_20-23'!G88</f>
        <v>0</v>
      </c>
      <c r="H97" s="147"/>
      <c r="I97" s="150">
        <f t="shared" si="17"/>
        <v>0</v>
      </c>
      <c r="J97" s="150">
        <f t="shared" si="17"/>
        <v>0</v>
      </c>
      <c r="K97" s="71"/>
    </row>
    <row r="98" spans="2:11" ht="28.8" x14ac:dyDescent="0.3">
      <c r="B98" s="64" t="s">
        <v>129</v>
      </c>
      <c r="C98" s="64"/>
      <c r="D98" s="150">
        <f>-'CPP_20-23'!D89</f>
        <v>0</v>
      </c>
      <c r="E98" s="150">
        <f>-'CPP_20-23'!E89</f>
        <v>0</v>
      </c>
      <c r="F98" s="150">
        <f>-'CPP_20-23'!F89</f>
        <v>0</v>
      </c>
      <c r="G98" s="150">
        <f>-'CPP_20-23'!G89</f>
        <v>0</v>
      </c>
      <c r="H98" s="147"/>
      <c r="I98" s="150">
        <f t="shared" si="17"/>
        <v>0</v>
      </c>
      <c r="J98" s="150">
        <f t="shared" si="17"/>
        <v>0</v>
      </c>
      <c r="K98" s="71"/>
    </row>
    <row r="99" spans="2:11" ht="28.8" x14ac:dyDescent="0.3">
      <c r="B99" s="64" t="s">
        <v>66</v>
      </c>
      <c r="C99" s="64"/>
      <c r="D99" s="150"/>
      <c r="E99" s="150"/>
      <c r="F99" s="150"/>
      <c r="G99" s="150"/>
      <c r="H99" s="147"/>
      <c r="I99" s="150">
        <f t="shared" si="17"/>
        <v>0</v>
      </c>
      <c r="J99" s="150">
        <f t="shared" si="17"/>
        <v>0</v>
      </c>
      <c r="K99" s="71"/>
    </row>
    <row r="100" spans="2:11" ht="28.8" x14ac:dyDescent="0.3">
      <c r="B100" s="64" t="s">
        <v>130</v>
      </c>
      <c r="C100" s="64"/>
      <c r="D100" s="150">
        <f>-'CPP_20-23'!D91</f>
        <v>0</v>
      </c>
      <c r="E100" s="150">
        <f>-'CPP_20-23'!E91</f>
        <v>0</v>
      </c>
      <c r="F100" s="150">
        <f>-'CPP_20-23'!F91</f>
        <v>0</v>
      </c>
      <c r="G100" s="150">
        <f>-'CPP_20-23'!G91</f>
        <v>0</v>
      </c>
      <c r="H100" s="147"/>
      <c r="I100" s="150">
        <f t="shared" si="17"/>
        <v>0</v>
      </c>
      <c r="J100" s="150">
        <f t="shared" si="17"/>
        <v>0</v>
      </c>
      <c r="K100" s="71"/>
    </row>
    <row r="101" spans="2:11" x14ac:dyDescent="0.3">
      <c r="B101" s="64" t="s">
        <v>131</v>
      </c>
      <c r="C101" s="64"/>
      <c r="D101" s="150">
        <f>-'CPP_20-23'!D92</f>
        <v>0</v>
      </c>
      <c r="E101" s="150">
        <f>-'CPP_20-23'!E92</f>
        <v>0</v>
      </c>
      <c r="F101" s="150">
        <f>-'CPP_20-23'!F92</f>
        <v>0</v>
      </c>
      <c r="G101" s="150">
        <f>-'CPP_20-23'!G92</f>
        <v>0</v>
      </c>
      <c r="H101" s="147"/>
      <c r="I101" s="150">
        <f t="shared" si="17"/>
        <v>0</v>
      </c>
      <c r="J101" s="150">
        <f t="shared" si="17"/>
        <v>0</v>
      </c>
      <c r="K101" s="71"/>
    </row>
    <row r="102" spans="2:11" x14ac:dyDescent="0.3">
      <c r="B102" s="64" t="s">
        <v>132</v>
      </c>
      <c r="C102" s="64"/>
      <c r="D102" s="150">
        <f>-'CPP_20-23'!D93</f>
        <v>0</v>
      </c>
      <c r="E102" s="150">
        <f>-'CPP_20-23'!E93</f>
        <v>0</v>
      </c>
      <c r="F102" s="150">
        <f>-'CPP_20-23'!F93</f>
        <v>0</v>
      </c>
      <c r="G102" s="150">
        <f>-'CPP_20-23'!G93</f>
        <v>0</v>
      </c>
      <c r="H102" s="147"/>
      <c r="I102" s="150">
        <f t="shared" si="17"/>
        <v>0</v>
      </c>
      <c r="J102" s="150">
        <f t="shared" si="17"/>
        <v>0</v>
      </c>
      <c r="K102" s="71"/>
    </row>
    <row r="103" spans="2:11" x14ac:dyDescent="0.3">
      <c r="B103" s="64" t="s">
        <v>99</v>
      </c>
      <c r="C103" s="64"/>
      <c r="D103" s="154"/>
      <c r="E103" s="154"/>
      <c r="F103" s="154"/>
      <c r="G103" s="154"/>
      <c r="H103" s="147"/>
      <c r="I103" s="154">
        <f t="shared" si="17"/>
        <v>0</v>
      </c>
      <c r="J103" s="154">
        <f t="shared" si="17"/>
        <v>0</v>
      </c>
      <c r="K103" s="71"/>
    </row>
    <row r="104" spans="2:11" ht="29.4" customHeight="1" x14ac:dyDescent="0.3">
      <c r="B104" s="64" t="s">
        <v>71</v>
      </c>
      <c r="C104" s="64"/>
      <c r="D104" s="154">
        <f>-'CPP_20-23'!D95</f>
        <v>0</v>
      </c>
      <c r="E104" s="154">
        <f>-'CPP_20-23'!E95</f>
        <v>0</v>
      </c>
      <c r="F104" s="154">
        <f>-'CPP_20-23'!F95</f>
        <v>0</v>
      </c>
      <c r="G104" s="154">
        <f>-'CPP_20-23'!G95</f>
        <v>0</v>
      </c>
      <c r="H104" s="147"/>
      <c r="I104" s="154">
        <f t="shared" si="17"/>
        <v>0</v>
      </c>
      <c r="J104" s="154">
        <f t="shared" si="17"/>
        <v>0</v>
      </c>
      <c r="K104" s="71"/>
    </row>
    <row r="105" spans="2:11" x14ac:dyDescent="0.3">
      <c r="B105" s="64" t="s">
        <v>100</v>
      </c>
      <c r="C105" s="64"/>
      <c r="D105" s="154"/>
      <c r="E105" s="154"/>
      <c r="F105" s="154"/>
      <c r="G105" s="154"/>
      <c r="H105" s="147"/>
      <c r="I105" s="154">
        <f t="shared" si="17"/>
        <v>0</v>
      </c>
      <c r="J105" s="154">
        <f t="shared" si="17"/>
        <v>0</v>
      </c>
      <c r="K105" s="71"/>
    </row>
    <row r="106" spans="2:11" x14ac:dyDescent="0.3">
      <c r="B106" s="64" t="s">
        <v>73</v>
      </c>
      <c r="C106" s="64"/>
      <c r="D106" s="154">
        <f>-'CPP_20-23'!D97</f>
        <v>0</v>
      </c>
      <c r="E106" s="154">
        <f>-'CPP_20-23'!E97</f>
        <v>0</v>
      </c>
      <c r="F106" s="154">
        <f>-'CPP_20-23'!F97</f>
        <v>0</v>
      </c>
      <c r="G106" s="154">
        <f>-'CPP_20-23'!G97</f>
        <v>0</v>
      </c>
      <c r="H106" s="147"/>
      <c r="I106" s="154">
        <f t="shared" si="17"/>
        <v>0</v>
      </c>
      <c r="J106" s="154">
        <f t="shared" si="17"/>
        <v>0</v>
      </c>
      <c r="K106" s="71"/>
    </row>
    <row r="107" spans="2:11" x14ac:dyDescent="0.3">
      <c r="B107" s="64" t="s">
        <v>74</v>
      </c>
      <c r="C107" s="64"/>
      <c r="D107" s="155"/>
      <c r="E107" s="155"/>
      <c r="F107" s="155"/>
      <c r="G107" s="155"/>
      <c r="H107" s="147"/>
      <c r="I107" s="155">
        <f t="shared" si="17"/>
        <v>0</v>
      </c>
      <c r="J107" s="155">
        <f t="shared" si="17"/>
        <v>0</v>
      </c>
      <c r="K107" s="71"/>
    </row>
    <row r="108" spans="2:11" x14ac:dyDescent="0.3">
      <c r="B108" s="64" t="s">
        <v>75</v>
      </c>
      <c r="C108" s="64"/>
      <c r="D108" s="154"/>
      <c r="E108" s="154"/>
      <c r="F108" s="154"/>
      <c r="G108" s="154"/>
      <c r="H108" s="147"/>
      <c r="I108" s="154">
        <f t="shared" si="17"/>
        <v>0</v>
      </c>
      <c r="J108" s="154">
        <f t="shared" si="17"/>
        <v>0</v>
      </c>
    </row>
    <row r="109" spans="2:11" x14ac:dyDescent="0.3">
      <c r="B109" s="64" t="s">
        <v>39</v>
      </c>
      <c r="C109" s="64"/>
      <c r="D109" s="150"/>
      <c r="E109" s="150"/>
      <c r="F109" s="150"/>
      <c r="G109" s="150"/>
      <c r="H109" s="156"/>
      <c r="I109" s="150">
        <f t="shared" si="17"/>
        <v>0</v>
      </c>
      <c r="J109" s="150">
        <f t="shared" si="17"/>
        <v>0</v>
      </c>
    </row>
    <row r="110" spans="2:11" ht="15" thickBot="1" x14ac:dyDescent="0.35">
      <c r="B110" s="64" t="s">
        <v>31</v>
      </c>
      <c r="C110" s="64"/>
      <c r="D110" s="151">
        <f>-'CPP_20-23'!D101</f>
        <v>0</v>
      </c>
      <c r="E110" s="151">
        <f>-'CPP_20-23'!E101</f>
        <v>0</v>
      </c>
      <c r="F110" s="151">
        <f>-'CPP_20-23'!F101</f>
        <v>0</v>
      </c>
      <c r="G110" s="151">
        <f>-'CPP_20-23'!G101</f>
        <v>0</v>
      </c>
      <c r="H110" s="147"/>
      <c r="I110" s="151">
        <f t="shared" si="17"/>
        <v>0</v>
      </c>
      <c r="J110" s="151">
        <f t="shared" si="17"/>
        <v>0</v>
      </c>
    </row>
    <row r="111" spans="2:11" ht="15" thickBot="1" x14ac:dyDescent="0.35">
      <c r="B111" s="66" t="s">
        <v>121</v>
      </c>
      <c r="C111" s="66"/>
      <c r="D111" s="152">
        <f>SUM(D95:D110)</f>
        <v>0</v>
      </c>
      <c r="E111" s="152">
        <f>SUM(E95:E110)</f>
        <v>0</v>
      </c>
      <c r="F111" s="152">
        <f>SUM(F95:F110)</f>
        <v>0</v>
      </c>
      <c r="G111" s="152">
        <f>SUM(G95:G110)</f>
        <v>0</v>
      </c>
      <c r="H111" s="147"/>
      <c r="I111" s="152">
        <f>SUM(I95:I110)</f>
        <v>0</v>
      </c>
      <c r="J111" s="152">
        <f>SUM(J95:J110)</f>
        <v>0</v>
      </c>
    </row>
    <row r="112" spans="2:11" ht="15" thickTop="1" x14ac:dyDescent="0.3">
      <c r="D112" s="148">
        <f>+D51+D111</f>
        <v>0</v>
      </c>
      <c r="E112" s="148">
        <f>+E51+E111</f>
        <v>0</v>
      </c>
      <c r="F112" s="148">
        <f>+F51+F111</f>
        <v>0</v>
      </c>
      <c r="G112" s="148">
        <f>+G51+G111</f>
        <v>0</v>
      </c>
      <c r="H112" s="149"/>
      <c r="I112" s="148">
        <f>+I51+I111</f>
        <v>0</v>
      </c>
      <c r="J112" s="148">
        <f>+J51+J111</f>
        <v>0</v>
      </c>
    </row>
    <row r="113" spans="2:10" ht="15" thickBot="1" x14ac:dyDescent="0.35">
      <c r="D113" s="47"/>
      <c r="E113" s="47"/>
      <c r="F113" s="47"/>
      <c r="G113" s="47"/>
      <c r="I113" s="47"/>
      <c r="J113" s="47"/>
    </row>
    <row r="114" spans="2:10" ht="15" thickBot="1" x14ac:dyDescent="0.35">
      <c r="B114" s="65" t="s">
        <v>111</v>
      </c>
      <c r="C114" s="66"/>
      <c r="D114" s="67">
        <f>+$D$2</f>
        <v>2020</v>
      </c>
      <c r="E114" s="67">
        <f>+$E$2</f>
        <v>2021</v>
      </c>
      <c r="F114" s="67">
        <f>+$F$2</f>
        <v>2022</v>
      </c>
      <c r="G114" s="67">
        <f>+$G$2</f>
        <v>2023</v>
      </c>
      <c r="I114" s="67" t="s">
        <v>274</v>
      </c>
      <c r="J114" s="67" t="s">
        <v>276</v>
      </c>
    </row>
    <row r="115" spans="2:10" x14ac:dyDescent="0.3">
      <c r="B115" s="64"/>
      <c r="C115" s="64"/>
      <c r="D115" s="63"/>
      <c r="E115" s="63"/>
      <c r="F115" s="63"/>
      <c r="G115" s="63"/>
      <c r="I115" s="63"/>
      <c r="J115" s="63"/>
    </row>
    <row r="116" spans="2:10" x14ac:dyDescent="0.3">
      <c r="B116" s="72" t="s">
        <v>77</v>
      </c>
      <c r="C116" s="72"/>
      <c r="D116" s="150">
        <f>+'CPP_20-23'!D108</f>
        <v>0</v>
      </c>
      <c r="E116" s="150">
        <f>+'CPP_20-23'!E108</f>
        <v>0</v>
      </c>
      <c r="F116" s="150">
        <f>+'CPP_20-23'!F108</f>
        <v>0</v>
      </c>
      <c r="G116" s="150">
        <f>+'CPP_20-23'!G108</f>
        <v>0</v>
      </c>
      <c r="H116" s="147"/>
      <c r="I116" s="150">
        <f>SUM(D116:F116)</f>
        <v>0</v>
      </c>
      <c r="J116" s="150">
        <f>SUM(E116:G116)</f>
        <v>0</v>
      </c>
    </row>
    <row r="117" spans="2:10" x14ac:dyDescent="0.3">
      <c r="B117" s="72" t="s">
        <v>78</v>
      </c>
      <c r="C117" s="72"/>
      <c r="D117" s="150">
        <f>+'CPP_20-23'!D109</f>
        <v>0</v>
      </c>
      <c r="E117" s="150">
        <f>+'CPP_20-23'!E109</f>
        <v>0</v>
      </c>
      <c r="F117" s="150">
        <f>+'CPP_20-23'!F109</f>
        <v>0</v>
      </c>
      <c r="G117" s="150">
        <f>+'CPP_20-23'!G109</f>
        <v>0</v>
      </c>
      <c r="H117" s="147"/>
      <c r="I117" s="150">
        <f t="shared" ref="I117:J119" si="18">SUM(D117:F117)</f>
        <v>0</v>
      </c>
      <c r="J117" s="150">
        <f t="shared" si="18"/>
        <v>0</v>
      </c>
    </row>
    <row r="118" spans="2:10" x14ac:dyDescent="0.3">
      <c r="B118" s="72" t="s">
        <v>79</v>
      </c>
      <c r="C118" s="72"/>
      <c r="D118" s="150">
        <f>+'CPP_20-23'!D110</f>
        <v>0</v>
      </c>
      <c r="E118" s="150">
        <f>+'CPP_20-23'!E110</f>
        <v>0</v>
      </c>
      <c r="F118" s="150">
        <f>+'CPP_20-23'!F110</f>
        <v>0</v>
      </c>
      <c r="G118" s="150">
        <f>+'CPP_20-23'!G110</f>
        <v>0</v>
      </c>
      <c r="H118" s="147"/>
      <c r="I118" s="150">
        <f t="shared" si="18"/>
        <v>0</v>
      </c>
      <c r="J118" s="150">
        <f t="shared" si="18"/>
        <v>0</v>
      </c>
    </row>
    <row r="119" spans="2:10" ht="15" thickBot="1" x14ac:dyDescent="0.35">
      <c r="B119" s="72" t="s">
        <v>80</v>
      </c>
      <c r="C119" s="72"/>
      <c r="D119" s="153">
        <f>+'CPP_20-23'!D111</f>
        <v>0</v>
      </c>
      <c r="E119" s="153">
        <f>+'CPP_20-23'!E111</f>
        <v>0</v>
      </c>
      <c r="F119" s="153">
        <f>+'CPP_20-23'!F111</f>
        <v>0</v>
      </c>
      <c r="G119" s="153">
        <f>+'CPP_20-23'!G111</f>
        <v>0</v>
      </c>
      <c r="H119" s="147"/>
      <c r="I119" s="153">
        <f t="shared" si="18"/>
        <v>0</v>
      </c>
      <c r="J119" s="153">
        <f t="shared" si="18"/>
        <v>0</v>
      </c>
    </row>
    <row r="120" spans="2:10" ht="15" thickBot="1" x14ac:dyDescent="0.35">
      <c r="B120" s="66" t="s">
        <v>81</v>
      </c>
      <c r="C120" s="66"/>
      <c r="D120" s="152">
        <f>SUM(D116:D119)</f>
        <v>0</v>
      </c>
      <c r="E120" s="152">
        <f>SUM(E116:E119)</f>
        <v>0</v>
      </c>
      <c r="F120" s="152">
        <f>SUM(F116:F119)</f>
        <v>0</v>
      </c>
      <c r="G120" s="152">
        <f>SUM(G116:G119)</f>
        <v>0</v>
      </c>
      <c r="H120" s="147"/>
      <c r="I120" s="152">
        <f>SUM(I116:I119)</f>
        <v>0</v>
      </c>
      <c r="J120" s="152">
        <f>SUM(J116:J119)</f>
        <v>0</v>
      </c>
    </row>
    <row r="121" spans="2:10" ht="15" thickTop="1" x14ac:dyDescent="0.3">
      <c r="B121" s="64"/>
      <c r="C121" s="64"/>
      <c r="D121" s="148">
        <f>+D55-D120</f>
        <v>0</v>
      </c>
      <c r="E121" s="148">
        <f>+E55-E120</f>
        <v>0</v>
      </c>
      <c r="F121" s="148">
        <f>+F55-F120</f>
        <v>0</v>
      </c>
      <c r="G121" s="148">
        <f>+G55-G120</f>
        <v>0</v>
      </c>
      <c r="H121" s="149"/>
      <c r="I121" s="148">
        <f>+I55-I120</f>
        <v>0</v>
      </c>
      <c r="J121" s="148">
        <f>+J55-J120</f>
        <v>0</v>
      </c>
    </row>
    <row r="122" spans="2:10" ht="15" thickBot="1" x14ac:dyDescent="0.35">
      <c r="B122" s="64"/>
      <c r="C122" s="64"/>
      <c r="D122" s="63"/>
      <c r="E122" s="63"/>
      <c r="F122" s="63"/>
      <c r="G122" s="63"/>
      <c r="I122" s="63"/>
      <c r="J122" s="63"/>
    </row>
    <row r="123" spans="2:10" ht="15" thickBot="1" x14ac:dyDescent="0.35">
      <c r="B123" s="65" t="s">
        <v>133</v>
      </c>
      <c r="C123" s="66"/>
      <c r="D123" s="67">
        <f>+$D$2</f>
        <v>2020</v>
      </c>
      <c r="E123" s="67">
        <f>+$E$2</f>
        <v>2021</v>
      </c>
      <c r="F123" s="67">
        <f>+$F$2</f>
        <v>2022</v>
      </c>
      <c r="G123" s="67">
        <f>+$G$2</f>
        <v>2023</v>
      </c>
      <c r="I123" s="67" t="s">
        <v>274</v>
      </c>
      <c r="J123" s="67" t="s">
        <v>276</v>
      </c>
    </row>
    <row r="124" spans="2:10" x14ac:dyDescent="0.3">
      <c r="B124" s="64"/>
      <c r="C124" s="64"/>
      <c r="D124" s="63"/>
      <c r="E124" s="63"/>
      <c r="F124" s="63"/>
      <c r="G124" s="63"/>
      <c r="I124" s="63"/>
      <c r="J124" s="63"/>
    </row>
    <row r="125" spans="2:10" x14ac:dyDescent="0.3">
      <c r="B125" s="64" t="s">
        <v>134</v>
      </c>
      <c r="C125" s="64"/>
      <c r="D125" s="150">
        <f>+'CPP_20-23'!D119</f>
        <v>0</v>
      </c>
      <c r="E125" s="150">
        <f>+'CPP_20-23'!E119</f>
        <v>0</v>
      </c>
      <c r="F125" s="150">
        <f>+'CPP_20-23'!F119</f>
        <v>0</v>
      </c>
      <c r="G125" s="150">
        <f>+'CPP_20-23'!G119</f>
        <v>0</v>
      </c>
      <c r="H125" s="147"/>
      <c r="I125" s="150">
        <f>SUM(D125:F125)</f>
        <v>0</v>
      </c>
      <c r="J125" s="150">
        <f>SUM(E125:G125)</f>
        <v>0</v>
      </c>
    </row>
    <row r="126" spans="2:10" x14ac:dyDescent="0.3">
      <c r="B126" s="64" t="s">
        <v>135</v>
      </c>
      <c r="C126" s="64"/>
      <c r="D126" s="150">
        <f>+'CPP_20-23'!D120</f>
        <v>0</v>
      </c>
      <c r="E126" s="150">
        <f>+'CPP_20-23'!E120</f>
        <v>0</v>
      </c>
      <c r="F126" s="150">
        <f>+'CPP_20-23'!F120</f>
        <v>0</v>
      </c>
      <c r="G126" s="150">
        <f>+'CPP_20-23'!G120</f>
        <v>0</v>
      </c>
      <c r="H126" s="147"/>
      <c r="I126" s="150">
        <f t="shared" ref="I126:J130" si="19">SUM(D126:F126)</f>
        <v>0</v>
      </c>
      <c r="J126" s="150">
        <f t="shared" si="19"/>
        <v>0</v>
      </c>
    </row>
    <row r="127" spans="2:10" x14ac:dyDescent="0.3">
      <c r="B127" s="64" t="s">
        <v>136</v>
      </c>
      <c r="C127" s="64"/>
      <c r="D127" s="150">
        <f>+'CPP_20-23'!D121</f>
        <v>0</v>
      </c>
      <c r="E127" s="150">
        <f>+'CPP_20-23'!E121</f>
        <v>0</v>
      </c>
      <c r="F127" s="150">
        <f>+'CPP_20-23'!F121</f>
        <v>0</v>
      </c>
      <c r="G127" s="150">
        <f>+'CPP_20-23'!G121</f>
        <v>0</v>
      </c>
      <c r="H127" s="147"/>
      <c r="I127" s="150">
        <f t="shared" si="19"/>
        <v>0</v>
      </c>
      <c r="J127" s="150">
        <f t="shared" si="19"/>
        <v>0</v>
      </c>
    </row>
    <row r="128" spans="2:10" x14ac:dyDescent="0.3">
      <c r="B128" s="64" t="s">
        <v>137</v>
      </c>
      <c r="C128" s="64"/>
      <c r="D128" s="150">
        <f>+'CPP_20-23'!D122</f>
        <v>0</v>
      </c>
      <c r="E128" s="150">
        <f>+'CPP_20-23'!E122</f>
        <v>0</v>
      </c>
      <c r="F128" s="150">
        <f>+'CPP_20-23'!F122</f>
        <v>0</v>
      </c>
      <c r="G128" s="150">
        <f>+'CPP_20-23'!G122</f>
        <v>0</v>
      </c>
      <c r="H128" s="147"/>
      <c r="I128" s="150">
        <f t="shared" si="19"/>
        <v>0</v>
      </c>
      <c r="J128" s="150">
        <f t="shared" si="19"/>
        <v>0</v>
      </c>
    </row>
    <row r="129" spans="2:10" x14ac:dyDescent="0.3">
      <c r="B129" s="64" t="s">
        <v>138</v>
      </c>
      <c r="C129" s="64"/>
      <c r="D129" s="150">
        <f>+'CPP_20-23'!D123</f>
        <v>0</v>
      </c>
      <c r="E129" s="150">
        <f>+'CPP_20-23'!E123</f>
        <v>0</v>
      </c>
      <c r="F129" s="150">
        <f>+'CPP_20-23'!F123</f>
        <v>0</v>
      </c>
      <c r="G129" s="150">
        <f>+'CPP_20-23'!G123</f>
        <v>0</v>
      </c>
      <c r="H129" s="147"/>
      <c r="I129" s="150">
        <f t="shared" si="19"/>
        <v>0</v>
      </c>
      <c r="J129" s="150">
        <f t="shared" si="19"/>
        <v>0</v>
      </c>
    </row>
    <row r="130" spans="2:10" ht="15" thickBot="1" x14ac:dyDescent="0.35">
      <c r="B130" s="64" t="s">
        <v>139</v>
      </c>
      <c r="C130" s="64"/>
      <c r="D130" s="151">
        <f>+'CPP_20-23'!D124</f>
        <v>0</v>
      </c>
      <c r="E130" s="151">
        <f>+'CPP_20-23'!E124</f>
        <v>0</v>
      </c>
      <c r="F130" s="151">
        <f>+'CPP_20-23'!F124</f>
        <v>0</v>
      </c>
      <c r="G130" s="151">
        <f>+'CPP_20-23'!G124</f>
        <v>0</v>
      </c>
      <c r="H130" s="147"/>
      <c r="I130" s="151">
        <f t="shared" si="19"/>
        <v>0</v>
      </c>
      <c r="J130" s="151">
        <f t="shared" si="19"/>
        <v>0</v>
      </c>
    </row>
    <row r="131" spans="2:10" ht="15" thickBot="1" x14ac:dyDescent="0.35">
      <c r="B131" s="64"/>
      <c r="C131" s="64"/>
      <c r="D131" s="151"/>
      <c r="E131" s="151"/>
      <c r="F131" s="151"/>
      <c r="G131" s="151"/>
      <c r="H131" s="147"/>
      <c r="I131" s="151">
        <f>SUM(D131:F131)</f>
        <v>0</v>
      </c>
      <c r="J131" s="151">
        <f>SUM(E131:G131)</f>
        <v>0</v>
      </c>
    </row>
    <row r="132" spans="2:10" ht="15" thickBot="1" x14ac:dyDescent="0.35">
      <c r="B132" s="66" t="s">
        <v>140</v>
      </c>
      <c r="C132" s="66"/>
      <c r="D132" s="152">
        <f>SUM(D125:D131)</f>
        <v>0</v>
      </c>
      <c r="E132" s="152">
        <f>SUM(E125:E131)</f>
        <v>0</v>
      </c>
      <c r="F132" s="152">
        <f>SUM(F125:F131)</f>
        <v>0</v>
      </c>
      <c r="G132" s="152">
        <f>SUM(G125:G131)</f>
        <v>0</v>
      </c>
      <c r="H132" s="147"/>
      <c r="I132" s="152">
        <f>SUM(I125:I131)</f>
        <v>0</v>
      </c>
      <c r="J132" s="152">
        <f>SUM(J125:J131)</f>
        <v>0</v>
      </c>
    </row>
    <row r="133" spans="2:10" ht="15" thickTop="1" x14ac:dyDescent="0.3">
      <c r="D133" s="148">
        <f>+D62-D132</f>
        <v>0</v>
      </c>
      <c r="E133" s="148">
        <f>+E62-E132</f>
        <v>0</v>
      </c>
      <c r="F133" s="148">
        <f>+F62-F132</f>
        <v>0</v>
      </c>
      <c r="G133" s="148">
        <f>+G62-G132</f>
        <v>0</v>
      </c>
      <c r="H133" s="149"/>
      <c r="I133" s="148">
        <f>+I62-I132</f>
        <v>0</v>
      </c>
      <c r="J133" s="148">
        <f>+J62-J132</f>
        <v>0</v>
      </c>
    </row>
    <row r="134" spans="2:10" x14ac:dyDescent="0.3">
      <c r="B134" s="42" t="s">
        <v>103</v>
      </c>
      <c r="C134" s="42"/>
      <c r="D134" s="42"/>
      <c r="E134" s="42"/>
      <c r="F134" s="42"/>
      <c r="G134" s="42"/>
      <c r="H134" s="42"/>
      <c r="I134" s="42"/>
      <c r="J134" s="42"/>
    </row>
    <row r="135" spans="2:10" x14ac:dyDescent="0.3">
      <c r="B135" s="271" t="s">
        <v>104</v>
      </c>
      <c r="C135" s="271"/>
      <c r="D135" s="271"/>
      <c r="E135" s="271"/>
      <c r="F135" s="271"/>
      <c r="G135" s="43"/>
      <c r="H135" s="42"/>
      <c r="I135" s="42"/>
      <c r="J135" s="42"/>
    </row>
    <row r="136" spans="2:10" x14ac:dyDescent="0.3">
      <c r="H136" s="42"/>
    </row>
    <row r="137" spans="2:10" x14ac:dyDescent="0.3">
      <c r="H137" s="42"/>
    </row>
    <row r="138" spans="2:10" x14ac:dyDescent="0.3">
      <c r="H138" s="42"/>
    </row>
    <row r="139" spans="2:10" x14ac:dyDescent="0.3">
      <c r="H139" s="42"/>
    </row>
  </sheetData>
  <autoFilter ref="B3:I135" xr:uid="{00000000-0009-0000-0000-000002000000}"/>
  <mergeCells count="2">
    <mergeCell ref="B34:F34"/>
    <mergeCell ref="B135:F13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3" manualBreakCount="3">
    <brk id="35" min="1" max="7" man="1"/>
    <brk id="66" min="1" max="7" man="1"/>
    <brk id="9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F34"/>
  <sheetViews>
    <sheetView workbookViewId="0">
      <selection activeCell="E39" sqref="E39"/>
    </sheetView>
  </sheetViews>
  <sheetFormatPr defaultColWidth="9.109375" defaultRowHeight="14.4" x14ac:dyDescent="0.3"/>
  <cols>
    <col min="2" max="2" width="58.109375" bestFit="1" customWidth="1"/>
    <col min="3" max="3" width="12.21875" bestFit="1" customWidth="1"/>
    <col min="4" max="4" width="11.5546875" bestFit="1" customWidth="1"/>
    <col min="5" max="5" width="13.33203125" customWidth="1"/>
    <col min="6" max="6" width="12.109375" customWidth="1"/>
  </cols>
  <sheetData>
    <row r="1" spans="2:6" ht="15" thickBot="1" x14ac:dyDescent="0.35"/>
    <row r="2" spans="2:6" x14ac:dyDescent="0.3">
      <c r="B2" s="205" t="s">
        <v>187</v>
      </c>
      <c r="C2" s="206" t="s">
        <v>277</v>
      </c>
      <c r="D2" s="207" t="s">
        <v>188</v>
      </c>
      <c r="E2" s="206" t="s">
        <v>278</v>
      </c>
      <c r="F2" s="207" t="s">
        <v>188</v>
      </c>
    </row>
    <row r="3" spans="2:6" x14ac:dyDescent="0.3">
      <c r="B3" s="27"/>
      <c r="C3" s="28"/>
      <c r="D3" s="28"/>
      <c r="E3" s="28"/>
      <c r="F3" s="29"/>
    </row>
    <row r="4" spans="2:6" x14ac:dyDescent="0.3">
      <c r="B4" s="30" t="s">
        <v>201</v>
      </c>
      <c r="C4" s="201">
        <f>'BS_20-23'!F50</f>
        <v>0</v>
      </c>
      <c r="D4" s="200" t="str">
        <f>IF(C4&gt;0,"DA","NU")</f>
        <v>NU</v>
      </c>
      <c r="E4" s="201">
        <f>'BS_20-23'!G50</f>
        <v>0</v>
      </c>
      <c r="F4" s="40" t="str">
        <f>IF(E4&gt;0,"DA","NU")</f>
        <v>NU</v>
      </c>
    </row>
    <row r="5" spans="2:6" x14ac:dyDescent="0.3">
      <c r="B5" s="27"/>
      <c r="C5" s="28"/>
      <c r="D5" s="28"/>
      <c r="E5" s="28"/>
      <c r="F5" s="29"/>
    </row>
    <row r="6" spans="2:6" x14ac:dyDescent="0.3">
      <c r="B6" s="30" t="s">
        <v>202</v>
      </c>
      <c r="C6" s="31"/>
      <c r="D6" s="28"/>
      <c r="E6" s="31"/>
      <c r="F6" s="29"/>
    </row>
    <row r="7" spans="2:6" x14ac:dyDescent="0.3">
      <c r="B7" s="27" t="s">
        <v>189</v>
      </c>
      <c r="C7" s="32">
        <f>+'BS_20-23'!F10</f>
        <v>0</v>
      </c>
      <c r="D7" s="28"/>
      <c r="E7" s="32">
        <f>+'BS_20-23'!G10</f>
        <v>0</v>
      </c>
      <c r="F7" s="29"/>
    </row>
    <row r="8" spans="2:6" x14ac:dyDescent="0.3">
      <c r="B8" s="27" t="s">
        <v>190</v>
      </c>
      <c r="C8" s="32">
        <f>+'BS_20-23'!F9</f>
        <v>0</v>
      </c>
      <c r="D8" s="28"/>
      <c r="E8" s="32">
        <f>+'BS_20-23'!G9</f>
        <v>0</v>
      </c>
      <c r="F8" s="29"/>
    </row>
    <row r="9" spans="2:6" ht="16.2" x14ac:dyDescent="0.45">
      <c r="B9" s="27" t="s">
        <v>191</v>
      </c>
      <c r="C9" s="39">
        <f>+'BS_20-23'!F31</f>
        <v>0</v>
      </c>
      <c r="D9" s="28"/>
      <c r="E9" s="39">
        <f>+'BS_20-23'!G31</f>
        <v>0</v>
      </c>
      <c r="F9" s="29"/>
    </row>
    <row r="10" spans="2:6" x14ac:dyDescent="0.3">
      <c r="B10" s="30" t="s">
        <v>208</v>
      </c>
      <c r="C10" s="202" t="e">
        <f>+(C7-C8)/C9</f>
        <v>#DIV/0!</v>
      </c>
      <c r="D10" s="200" t="e">
        <f>IF(C10&gt;1,"DA","NU")</f>
        <v>#DIV/0!</v>
      </c>
      <c r="E10" s="202" t="e">
        <f>+(E7-E8)/E9</f>
        <v>#DIV/0!</v>
      </c>
      <c r="F10" s="40" t="e">
        <f>IF(E10&gt;1,"DA","NU")</f>
        <v>#DIV/0!</v>
      </c>
    </row>
    <row r="11" spans="2:6" x14ac:dyDescent="0.3">
      <c r="B11" s="27"/>
      <c r="C11" s="28"/>
      <c r="D11" s="28"/>
      <c r="E11" s="28"/>
      <c r="F11" s="29"/>
    </row>
    <row r="12" spans="2:6" x14ac:dyDescent="0.3">
      <c r="B12" s="30" t="s">
        <v>203</v>
      </c>
      <c r="C12" s="28"/>
      <c r="D12" s="28"/>
      <c r="E12" s="28"/>
      <c r="F12" s="29"/>
    </row>
    <row r="13" spans="2:6" x14ac:dyDescent="0.3">
      <c r="B13" s="27" t="s">
        <v>192</v>
      </c>
      <c r="C13" s="33">
        <f>AVERAGE('Venituri nete_20-23'!E11:F11)</f>
        <v>0</v>
      </c>
      <c r="D13" s="28"/>
      <c r="E13" s="33">
        <f>AVERAGE('Venituri nete_20-23'!F11:G11)</f>
        <v>0</v>
      </c>
      <c r="F13" s="29"/>
    </row>
    <row r="14" spans="2:6" x14ac:dyDescent="0.3">
      <c r="B14" s="27" t="s">
        <v>193</v>
      </c>
      <c r="C14" s="34">
        <f>-AVERAGE('Venituri nete_20-23'!E20:F20)</f>
        <v>0</v>
      </c>
      <c r="D14" s="28"/>
      <c r="E14" s="34">
        <f>-AVERAGE('Venituri nete_20-23'!F20:G20)</f>
        <v>0</v>
      </c>
      <c r="F14" s="29"/>
    </row>
    <row r="15" spans="2:6" x14ac:dyDescent="0.3">
      <c r="B15" s="30" t="s">
        <v>199</v>
      </c>
      <c r="C15" s="35">
        <f>SUM(C13:C14)</f>
        <v>0</v>
      </c>
      <c r="D15" s="28"/>
      <c r="E15" s="35">
        <f>SUM(E13:E14)</f>
        <v>0</v>
      </c>
      <c r="F15" s="29"/>
    </row>
    <row r="16" spans="2:6" x14ac:dyDescent="0.3">
      <c r="B16" s="30" t="s">
        <v>194</v>
      </c>
      <c r="C16" s="28"/>
      <c r="D16" s="28"/>
      <c r="E16" s="28"/>
      <c r="F16" s="29"/>
    </row>
    <row r="17" spans="2:6" x14ac:dyDescent="0.3">
      <c r="B17" s="27" t="s">
        <v>166</v>
      </c>
      <c r="C17" s="32">
        <f>+'BS_20-23'!F33+'BS_20-23'!F23</f>
        <v>0</v>
      </c>
      <c r="D17" s="28"/>
      <c r="E17" s="32">
        <f>+'BS_20-23'!G33+'BS_20-23'!G23</f>
        <v>0</v>
      </c>
      <c r="F17" s="29"/>
    </row>
    <row r="18" spans="2:6" x14ac:dyDescent="0.3">
      <c r="B18" s="27" t="s">
        <v>159</v>
      </c>
      <c r="C18" s="32">
        <f>+'BS_20-23'!F35+'BS_20-23'!F25</f>
        <v>0</v>
      </c>
      <c r="D18" s="28"/>
      <c r="E18" s="32">
        <f>+'BS_20-23'!G35+'BS_20-23'!G25</f>
        <v>0</v>
      </c>
      <c r="F18" s="29"/>
    </row>
    <row r="19" spans="2:6" x14ac:dyDescent="0.3">
      <c r="B19" s="27" t="s">
        <v>196</v>
      </c>
      <c r="C19" s="32">
        <f>-'BS_20-23'!F5</f>
        <v>0</v>
      </c>
      <c r="D19" s="28"/>
      <c r="E19" s="32">
        <f>-'BS_20-23'!G5</f>
        <v>0</v>
      </c>
      <c r="F19" s="29"/>
    </row>
    <row r="20" spans="2:6" x14ac:dyDescent="0.3">
      <c r="B20" s="27" t="s">
        <v>197</v>
      </c>
      <c r="C20" s="32">
        <f>+'BS_20-23'!F24+'BS_20-23'!F34-'BS_20-23'!F6</f>
        <v>0</v>
      </c>
      <c r="D20" s="28"/>
      <c r="E20" s="32">
        <f>+'BS_20-23'!G24+'BS_20-23'!G34-'BS_20-23'!G6</f>
        <v>0</v>
      </c>
      <c r="F20" s="29"/>
    </row>
    <row r="21" spans="2:6" x14ac:dyDescent="0.3">
      <c r="B21" s="27" t="s">
        <v>198</v>
      </c>
      <c r="C21" s="32">
        <f>+'BS_20-23'!F37</f>
        <v>0</v>
      </c>
      <c r="D21" s="28"/>
      <c r="E21" s="32">
        <f>+'BS_20-23'!G37</f>
        <v>0</v>
      </c>
      <c r="F21" s="29"/>
    </row>
    <row r="22" spans="2:6" ht="16.2" x14ac:dyDescent="0.45">
      <c r="B22" s="27" t="s">
        <v>195</v>
      </c>
      <c r="C22" s="36">
        <v>0</v>
      </c>
      <c r="D22" s="28"/>
      <c r="E22" s="36">
        <v>0</v>
      </c>
      <c r="F22" s="29"/>
    </row>
    <row r="23" spans="2:6" x14ac:dyDescent="0.3">
      <c r="B23" s="30" t="s">
        <v>200</v>
      </c>
      <c r="C23" s="35">
        <f>SUM(C17:C22)</f>
        <v>0</v>
      </c>
      <c r="D23" s="28"/>
      <c r="E23" s="35">
        <f>SUM(E17:E22)</f>
        <v>0</v>
      </c>
      <c r="F23" s="29"/>
    </row>
    <row r="24" spans="2:6" x14ac:dyDescent="0.3">
      <c r="B24" s="30" t="s">
        <v>209</v>
      </c>
      <c r="C24" s="203" t="e">
        <f>+C15/C23</f>
        <v>#DIV/0!</v>
      </c>
      <c r="D24" s="200" t="e">
        <f>IF(C24&gt;3,"DA","NU")</f>
        <v>#DIV/0!</v>
      </c>
      <c r="E24" s="203" t="e">
        <f>+E15/E23</f>
        <v>#DIV/0!</v>
      </c>
      <c r="F24" s="40" t="e">
        <f>IF(E24&gt;3,"DA","NU")</f>
        <v>#DIV/0!</v>
      </c>
    </row>
    <row r="25" spans="2:6" x14ac:dyDescent="0.3">
      <c r="B25" s="27"/>
      <c r="C25" s="28"/>
      <c r="D25" s="28"/>
      <c r="E25" s="28"/>
      <c r="F25" s="29"/>
    </row>
    <row r="26" spans="2:6" x14ac:dyDescent="0.3">
      <c r="B26" s="30" t="s">
        <v>204</v>
      </c>
      <c r="C26" s="28"/>
      <c r="D26" s="200" t="s">
        <v>0</v>
      </c>
      <c r="E26" s="28"/>
      <c r="F26" s="40" t="s">
        <v>0</v>
      </c>
    </row>
    <row r="27" spans="2:6" x14ac:dyDescent="0.3">
      <c r="B27" s="27"/>
      <c r="C27" s="28"/>
      <c r="D27" s="28"/>
      <c r="E27" s="28"/>
      <c r="F27" s="29"/>
    </row>
    <row r="28" spans="2:6" ht="15" thickBot="1" x14ac:dyDescent="0.35">
      <c r="B28" s="37" t="s">
        <v>207</v>
      </c>
      <c r="C28" s="38"/>
      <c r="D28" s="204" t="e">
        <f>IF(AND(D4="DA",D10="DA",D24="DA",D26="DA")=FALSE, "NU","DA")</f>
        <v>#DIV/0!</v>
      </c>
      <c r="E28" s="38"/>
      <c r="F28" s="41" t="e">
        <f>IF(AND(F4="DA",F10="DA",F24="DA",F26="DA")=FALSE, "NU","DA")</f>
        <v>#DIV/0!</v>
      </c>
    </row>
    <row r="30" spans="2:6" x14ac:dyDescent="0.3">
      <c r="B30" s="75" t="s">
        <v>206</v>
      </c>
      <c r="C30" s="76"/>
      <c r="D30" s="77" t="e">
        <f>IF(D28="NU",10000000,15000000)</f>
        <v>#DIV/0!</v>
      </c>
      <c r="F30" s="77" t="e">
        <f>IF(F28="NU",10000000,15000000)</f>
        <v>#DIV/0!</v>
      </c>
    </row>
    <row r="32" spans="2:6" ht="33.9" customHeight="1" x14ac:dyDescent="0.3">
      <c r="B32" s="270" t="s">
        <v>103</v>
      </c>
      <c r="C32" s="270"/>
    </row>
    <row r="34" spans="2:3" x14ac:dyDescent="0.3">
      <c r="B34" s="43" t="s">
        <v>104</v>
      </c>
      <c r="C34" s="43"/>
    </row>
  </sheetData>
  <mergeCells count="1">
    <mergeCell ref="B32:C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B1:F32"/>
  <sheetViews>
    <sheetView topLeftCell="A4" zoomScaleNormal="100" workbookViewId="0">
      <selection activeCell="D28" sqref="D28"/>
    </sheetView>
  </sheetViews>
  <sheetFormatPr defaultRowHeight="14.4" x14ac:dyDescent="0.3"/>
  <cols>
    <col min="2" max="2" width="53.21875" customWidth="1"/>
    <col min="3" max="3" width="17.5546875" customWidth="1"/>
    <col min="4" max="4" width="17.77734375" bestFit="1" customWidth="1"/>
  </cols>
  <sheetData>
    <row r="1" spans="2:4" x14ac:dyDescent="0.3">
      <c r="B1" s="75" t="s">
        <v>225</v>
      </c>
      <c r="C1" s="75" t="s">
        <v>210</v>
      </c>
      <c r="D1" s="75" t="s">
        <v>271</v>
      </c>
    </row>
    <row r="3" spans="2:4" x14ac:dyDescent="0.3">
      <c r="B3" t="s">
        <v>213</v>
      </c>
      <c r="C3" s="1">
        <f>SUM('Venituri nete_20-23'!I4:I6)</f>
        <v>0</v>
      </c>
      <c r="D3" s="1">
        <f>SUM('Venituri nete_20-23'!J4:J6)</f>
        <v>0</v>
      </c>
    </row>
    <row r="4" spans="2:4" ht="16.2" x14ac:dyDescent="0.45">
      <c r="B4" t="s">
        <v>211</v>
      </c>
      <c r="C4" s="26">
        <f>SUM('Venituri nete_20-23'!I8:I10)</f>
        <v>0</v>
      </c>
      <c r="D4" s="26">
        <f>SUM('Venituri nete_20-23'!J8:J10)</f>
        <v>0</v>
      </c>
    </row>
    <row r="5" spans="2:4" x14ac:dyDescent="0.3">
      <c r="B5" s="73" t="s">
        <v>214</v>
      </c>
      <c r="C5" s="25">
        <f>SUM(C3:C4)</f>
        <v>0</v>
      </c>
      <c r="D5" s="25">
        <f>SUM(D3:D4)</f>
        <v>0</v>
      </c>
    </row>
    <row r="6" spans="2:4" x14ac:dyDescent="0.3">
      <c r="B6" t="s">
        <v>193</v>
      </c>
      <c r="C6" s="1">
        <f>SUM('Venituri nete_20-23'!I13:I15)</f>
        <v>0</v>
      </c>
      <c r="D6" s="1">
        <f>SUM('Venituri nete_20-23'!J13:J15)</f>
        <v>0</v>
      </c>
    </row>
    <row r="7" spans="2:4" ht="16.2" x14ac:dyDescent="0.45">
      <c r="B7" t="s">
        <v>212</v>
      </c>
      <c r="C7" s="26">
        <f>SUM('Venituri nete_20-23'!I17:I19)</f>
        <v>0</v>
      </c>
      <c r="D7" s="26">
        <f>SUM('Venituri nete_20-23'!J17:J19)</f>
        <v>0</v>
      </c>
    </row>
    <row r="8" spans="2:4" ht="15" thickBot="1" x14ac:dyDescent="0.35">
      <c r="B8" s="73" t="s">
        <v>215</v>
      </c>
      <c r="C8" s="25">
        <f>SUM(C6:C7)</f>
        <v>0</v>
      </c>
      <c r="D8" s="25">
        <f>SUM(D6:D7)</f>
        <v>0</v>
      </c>
    </row>
    <row r="9" spans="2:4" ht="15" thickBot="1" x14ac:dyDescent="0.35">
      <c r="B9" s="73" t="s">
        <v>224</v>
      </c>
      <c r="C9" s="78">
        <f>+C5-C8</f>
        <v>0</v>
      </c>
      <c r="D9" s="78">
        <f>+D5-D8</f>
        <v>0</v>
      </c>
    </row>
    <row r="10" spans="2:4" ht="15" thickBot="1" x14ac:dyDescent="0.35">
      <c r="B10" s="73"/>
      <c r="C10" s="35"/>
      <c r="D10" s="21"/>
    </row>
    <row r="11" spans="2:4" ht="15" thickBot="1" x14ac:dyDescent="0.35">
      <c r="B11" s="31" t="s">
        <v>223</v>
      </c>
      <c r="C11" s="78" t="e">
        <f>+'Abaterea Acceptabila_J.6'!D30</f>
        <v>#DIV/0!</v>
      </c>
      <c r="D11" s="78" t="e">
        <f>+'Abaterea Acceptabila_J.6'!F30</f>
        <v>#DIV/0!</v>
      </c>
    </row>
    <row r="12" spans="2:4" x14ac:dyDescent="0.3">
      <c r="B12" s="31"/>
      <c r="C12" s="35"/>
      <c r="D12" s="21"/>
    </row>
    <row r="13" spans="2:4" x14ac:dyDescent="0.3">
      <c r="B13" s="31" t="s">
        <v>222</v>
      </c>
      <c r="C13" s="28"/>
      <c r="D13" s="21"/>
    </row>
    <row r="14" spans="2:4" x14ac:dyDescent="0.3">
      <c r="B14" s="80" t="s">
        <v>219</v>
      </c>
      <c r="C14" s="79">
        <f>+'BS_20-23'!F45-'BS_20-23'!E45</f>
        <v>0</v>
      </c>
      <c r="D14" s="79">
        <f>+'BS_20-23'!G45-'BS_20-23'!F45</f>
        <v>0</v>
      </c>
    </row>
    <row r="15" spans="2:4" ht="15" thickBot="1" x14ac:dyDescent="0.35">
      <c r="B15" s="80" t="s">
        <v>220</v>
      </c>
      <c r="C15" s="32">
        <f>+'BS_20-23'!F50</f>
        <v>0</v>
      </c>
      <c r="D15" s="32">
        <f>+'BS_20-23'!G50</f>
        <v>0</v>
      </c>
    </row>
    <row r="16" spans="2:4" ht="15" thickBot="1" x14ac:dyDescent="0.35">
      <c r="B16" s="31" t="s">
        <v>221</v>
      </c>
      <c r="C16" s="81">
        <f>MIN(MAX(C15,C14),15000000)</f>
        <v>0</v>
      </c>
      <c r="D16" s="81">
        <f>MIN(MAX(D15,D14),15000000)</f>
        <v>0</v>
      </c>
    </row>
    <row r="17" spans="2:6" ht="15" thickBot="1" x14ac:dyDescent="0.35">
      <c r="B17" s="31"/>
      <c r="C17" s="82"/>
      <c r="D17" s="21"/>
    </row>
    <row r="18" spans="2:6" ht="15" thickBot="1" x14ac:dyDescent="0.35">
      <c r="B18" s="31" t="s">
        <v>227</v>
      </c>
      <c r="C18" s="81" t="e">
        <f>+C16+C11</f>
        <v>#DIV/0!</v>
      </c>
      <c r="D18" s="81" t="e">
        <f>+D16+D11</f>
        <v>#DIV/0!</v>
      </c>
    </row>
    <row r="19" spans="2:6" ht="15" thickBot="1" x14ac:dyDescent="0.35">
      <c r="D19" s="21"/>
    </row>
    <row r="20" spans="2:6" ht="15" thickBot="1" x14ac:dyDescent="0.35">
      <c r="B20" s="31" t="s">
        <v>226</v>
      </c>
      <c r="C20" s="56" t="e">
        <f>+C18+C9</f>
        <v>#DIV/0!</v>
      </c>
      <c r="D20" s="56" t="e">
        <f>+D18+D9</f>
        <v>#DIV/0!</v>
      </c>
    </row>
    <row r="21" spans="2:6" x14ac:dyDescent="0.3">
      <c r="D21" s="21"/>
    </row>
    <row r="22" spans="2:6" x14ac:dyDescent="0.3">
      <c r="B22" s="28" t="s">
        <v>216</v>
      </c>
      <c r="C22" s="33">
        <f>+MAX(C14,C15)-C16</f>
        <v>0</v>
      </c>
      <c r="D22" s="33">
        <f>+MAX(D14,D15)-D16</f>
        <v>0</v>
      </c>
    </row>
    <row r="23" spans="2:6" ht="15" thickBot="1" x14ac:dyDescent="0.35">
      <c r="B23" t="s">
        <v>217</v>
      </c>
      <c r="C23" s="1">
        <f>+'Venituri nete_20-23'!I30</f>
        <v>0</v>
      </c>
      <c r="D23" s="1">
        <f>+'Venituri nete_20-23'!J30</f>
        <v>0</v>
      </c>
    </row>
    <row r="24" spans="2:6" ht="15" thickBot="1" x14ac:dyDescent="0.35">
      <c r="B24" s="73" t="s">
        <v>218</v>
      </c>
      <c r="C24" s="81">
        <f>MIN(C23,C22)</f>
        <v>0</v>
      </c>
      <c r="D24" s="81">
        <f>MIN(D23,D22)</f>
        <v>0</v>
      </c>
    </row>
    <row r="25" spans="2:6" ht="15" thickBot="1" x14ac:dyDescent="0.35">
      <c r="D25" s="21"/>
    </row>
    <row r="26" spans="2:6" ht="15" thickBot="1" x14ac:dyDescent="0.35">
      <c r="B26" s="73" t="s">
        <v>228</v>
      </c>
      <c r="C26" s="56" t="e">
        <f>+MIN(C20+C24,0)</f>
        <v>#DIV/0!</v>
      </c>
      <c r="D26" s="56" t="e">
        <f>+MIN(D20+D24,0)</f>
        <v>#DIV/0!</v>
      </c>
    </row>
    <row r="27" spans="2:6" x14ac:dyDescent="0.3">
      <c r="D27" s="21"/>
    </row>
    <row r="28" spans="2:6" x14ac:dyDescent="0.3">
      <c r="B28" s="84" t="s">
        <v>229</v>
      </c>
      <c r="C28" s="83" t="e">
        <f>IF(C26&lt;0,"NU","DA")</f>
        <v>#DIV/0!</v>
      </c>
      <c r="D28" s="83" t="e">
        <f>IF(D26&lt;0,"NU","DA")</f>
        <v>#DIV/0!</v>
      </c>
    </row>
    <row r="29" spans="2:6" x14ac:dyDescent="0.3">
      <c r="D29" s="21"/>
    </row>
    <row r="30" spans="2:6" ht="29.1" customHeight="1" x14ac:dyDescent="0.3">
      <c r="B30" s="270" t="s">
        <v>103</v>
      </c>
      <c r="C30" s="270"/>
      <c r="D30" s="42"/>
      <c r="E30" s="42"/>
      <c r="F30" s="42"/>
    </row>
    <row r="32" spans="2:6" x14ac:dyDescent="0.3">
      <c r="B32" s="43" t="s">
        <v>104</v>
      </c>
      <c r="C32" s="43"/>
      <c r="D32" s="43"/>
      <c r="E32" s="43"/>
      <c r="F32" s="43"/>
    </row>
  </sheetData>
  <mergeCells count="1">
    <mergeCell ref="B30:C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  <pageSetUpPr fitToPage="1"/>
  </sheetPr>
  <dimension ref="B1:K44"/>
  <sheetViews>
    <sheetView tabSelected="1" zoomScaleNormal="100" workbookViewId="0">
      <selection activeCell="H11" sqref="H11"/>
    </sheetView>
  </sheetViews>
  <sheetFormatPr defaultRowHeight="14.4" x14ac:dyDescent="0.3"/>
  <cols>
    <col min="2" max="2" width="64.88671875" bestFit="1" customWidth="1"/>
    <col min="3" max="4" width="17.77734375" bestFit="1" customWidth="1"/>
    <col min="5" max="5" width="11.44140625" customWidth="1"/>
    <col min="6" max="6" width="12.21875" bestFit="1" customWidth="1"/>
    <col min="7" max="7" width="11.5546875" bestFit="1" customWidth="1"/>
    <col min="8" max="8" width="9.77734375" bestFit="1" customWidth="1"/>
  </cols>
  <sheetData>
    <row r="1" spans="2:11" x14ac:dyDescent="0.3">
      <c r="B1" s="75" t="s">
        <v>225</v>
      </c>
      <c r="C1" s="75" t="s">
        <v>210</v>
      </c>
      <c r="D1" s="75" t="s">
        <v>271</v>
      </c>
    </row>
    <row r="3" spans="2:11" x14ac:dyDescent="0.3">
      <c r="B3" t="s">
        <v>237</v>
      </c>
    </row>
    <row r="4" spans="2:11" x14ac:dyDescent="0.3">
      <c r="B4" s="85" t="s">
        <v>235</v>
      </c>
      <c r="C4" s="1">
        <f>-'CPP_20-23'!F63</f>
        <v>0</v>
      </c>
      <c r="D4" s="1">
        <f>-'CPP_20-23'!G63</f>
        <v>0</v>
      </c>
    </row>
    <row r="5" spans="2:11" x14ac:dyDescent="0.3">
      <c r="B5" s="85" t="s">
        <v>236</v>
      </c>
      <c r="C5" s="1">
        <f>-'CPP_20-23'!F67</f>
        <v>0</v>
      </c>
      <c r="D5" s="1">
        <f>-'CPP_20-23'!G67</f>
        <v>0</v>
      </c>
    </row>
    <row r="6" spans="2:11" x14ac:dyDescent="0.3">
      <c r="B6" t="s">
        <v>230</v>
      </c>
      <c r="C6" s="74">
        <v>0</v>
      </c>
      <c r="D6" s="74">
        <v>0</v>
      </c>
    </row>
    <row r="7" spans="2:11" ht="15" thickBot="1" x14ac:dyDescent="0.35">
      <c r="B7" t="s">
        <v>231</v>
      </c>
      <c r="C7" s="74">
        <v>0</v>
      </c>
      <c r="D7" s="74">
        <v>0</v>
      </c>
    </row>
    <row r="8" spans="2:11" ht="15" thickBot="1" x14ac:dyDescent="0.35">
      <c r="B8" s="73" t="s">
        <v>232</v>
      </c>
      <c r="C8" s="86">
        <f>SUM(C3:C7)</f>
        <v>0</v>
      </c>
      <c r="D8" s="86">
        <f>SUM(D3:D7)</f>
        <v>0</v>
      </c>
    </row>
    <row r="10" spans="2:11" x14ac:dyDescent="0.3">
      <c r="B10" t="s">
        <v>238</v>
      </c>
      <c r="C10" s="1">
        <f>+'Venituri nete_20-23'!F4+'Venituri nete_20-23'!F8</f>
        <v>0</v>
      </c>
      <c r="D10" s="1">
        <f>+'Venituri nete_20-23'!G4+'Venituri nete_20-23'!G8</f>
        <v>0</v>
      </c>
      <c r="G10" s="267" t="s">
        <v>279</v>
      </c>
      <c r="H10" s="268">
        <v>2020</v>
      </c>
      <c r="I10" s="268">
        <v>2021</v>
      </c>
      <c r="J10" s="268">
        <v>2022</v>
      </c>
      <c r="K10" s="268">
        <v>2023</v>
      </c>
    </row>
    <row r="11" spans="2:11" ht="15" thickBot="1" x14ac:dyDescent="0.35">
      <c r="B11" t="s">
        <v>233</v>
      </c>
      <c r="C11" s="1">
        <f>IF($G$11=12,J11,IF($G$11=24,AVERAGE(I11:J11),AVERAGE(H11:J11)))</f>
        <v>0</v>
      </c>
      <c r="D11" s="1">
        <f>IF($G$11=12,K11,IF($G$11=24,AVERAGE(J11:K11),AVERAGE(I11:K11)))</f>
        <v>0</v>
      </c>
      <c r="G11" s="268">
        <v>12</v>
      </c>
      <c r="H11" s="269">
        <f>+'Venituri nete_20-23'!D5</f>
        <v>0</v>
      </c>
      <c r="I11" s="269">
        <f>+'Venituri nete_20-23'!E5</f>
        <v>0</v>
      </c>
      <c r="J11" s="269">
        <f>+'Venituri nete_20-23'!F5</f>
        <v>0</v>
      </c>
      <c r="K11" s="269">
        <f>+'Venituri nete_20-23'!G5</f>
        <v>0</v>
      </c>
    </row>
    <row r="12" spans="2:11" ht="15" thickBot="1" x14ac:dyDescent="0.35">
      <c r="B12" s="73" t="s">
        <v>234</v>
      </c>
      <c r="C12" s="86">
        <f>SUM(C10:C11)</f>
        <v>0</v>
      </c>
      <c r="D12" s="86">
        <f>SUM(D10:D11)</f>
        <v>0</v>
      </c>
    </row>
    <row r="14" spans="2:11" x14ac:dyDescent="0.3">
      <c r="B14" s="75" t="s">
        <v>239</v>
      </c>
      <c r="C14" s="87" t="e">
        <f>+C8/C12</f>
        <v>#DIV/0!</v>
      </c>
      <c r="D14" s="87" t="e">
        <f>+D8/D12</f>
        <v>#DIV/0!</v>
      </c>
    </row>
    <row r="16" spans="2:11" ht="30.6" customHeight="1" x14ac:dyDescent="0.3">
      <c r="B16" s="270" t="s">
        <v>103</v>
      </c>
      <c r="C16" s="270"/>
      <c r="D16" s="42"/>
      <c r="E16" s="42"/>
      <c r="F16" s="42"/>
    </row>
    <row r="17" spans="2:6" x14ac:dyDescent="0.3">
      <c r="D17" s="42"/>
      <c r="E17" s="42"/>
      <c r="F17" s="42"/>
    </row>
    <row r="18" spans="2:6" x14ac:dyDescent="0.3">
      <c r="B18" s="43" t="s">
        <v>104</v>
      </c>
      <c r="C18" s="43"/>
      <c r="D18" s="21"/>
    </row>
    <row r="19" spans="2:6" x14ac:dyDescent="0.3">
      <c r="D19" s="21"/>
    </row>
    <row r="20" spans="2:6" x14ac:dyDescent="0.3">
      <c r="D20" s="21"/>
    </row>
    <row r="21" spans="2:6" x14ac:dyDescent="0.3">
      <c r="D21" s="21"/>
    </row>
    <row r="22" spans="2:6" x14ac:dyDescent="0.3">
      <c r="D22" s="21"/>
    </row>
    <row r="23" spans="2:6" x14ac:dyDescent="0.3">
      <c r="D23" s="21"/>
    </row>
    <row r="24" spans="2:6" x14ac:dyDescent="0.3">
      <c r="D24" s="21"/>
    </row>
    <row r="25" spans="2:6" x14ac:dyDescent="0.3">
      <c r="D25" s="21"/>
    </row>
    <row r="26" spans="2:6" x14ac:dyDescent="0.3">
      <c r="D26" s="21"/>
    </row>
    <row r="27" spans="2:6" x14ac:dyDescent="0.3">
      <c r="D27" s="21"/>
    </row>
    <row r="28" spans="2:6" x14ac:dyDescent="0.3">
      <c r="D28" s="21"/>
    </row>
    <row r="29" spans="2:6" x14ac:dyDescent="0.3">
      <c r="D29" s="21"/>
    </row>
    <row r="30" spans="2:6" x14ac:dyDescent="0.3">
      <c r="D30" s="21"/>
    </row>
    <row r="31" spans="2:6" x14ac:dyDescent="0.3">
      <c r="D31" s="21"/>
    </row>
    <row r="32" spans="2:6" x14ac:dyDescent="0.3">
      <c r="D32" s="21"/>
    </row>
    <row r="33" spans="4:4" x14ac:dyDescent="0.3">
      <c r="D33" s="21"/>
    </row>
    <row r="34" spans="4:4" x14ac:dyDescent="0.3">
      <c r="D34" s="21"/>
    </row>
    <row r="35" spans="4:4" x14ac:dyDescent="0.3">
      <c r="D35" s="21"/>
    </row>
    <row r="36" spans="4:4" x14ac:dyDescent="0.3">
      <c r="D36" s="21"/>
    </row>
    <row r="37" spans="4:4" x14ac:dyDescent="0.3">
      <c r="D37" s="21"/>
    </row>
    <row r="38" spans="4:4" x14ac:dyDescent="0.3">
      <c r="D38" s="21"/>
    </row>
    <row r="39" spans="4:4" x14ac:dyDescent="0.3">
      <c r="D39" s="21"/>
    </row>
    <row r="40" spans="4:4" x14ac:dyDescent="0.3">
      <c r="D40" s="21"/>
    </row>
    <row r="41" spans="4:4" x14ac:dyDescent="0.3">
      <c r="D41" s="21"/>
    </row>
    <row r="42" spans="4:4" x14ac:dyDescent="0.3">
      <c r="D42" s="21"/>
    </row>
    <row r="43" spans="4:4" x14ac:dyDescent="0.3">
      <c r="D43" s="21"/>
    </row>
    <row r="44" spans="4:4" x14ac:dyDescent="0.3">
      <c r="D44" s="21"/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-0.499984740745262"/>
  </sheetPr>
  <dimension ref="B1:M63"/>
  <sheetViews>
    <sheetView zoomScale="85" zoomScaleNormal="85" workbookViewId="0">
      <selection activeCell="L30" sqref="L30"/>
    </sheetView>
  </sheetViews>
  <sheetFormatPr defaultRowHeight="14.4" x14ac:dyDescent="0.3"/>
  <cols>
    <col min="2" max="2" width="21.88671875" bestFit="1" customWidth="1"/>
    <col min="3" max="3" width="16.88671875" bestFit="1" customWidth="1"/>
    <col min="4" max="5" width="16" customWidth="1"/>
    <col min="6" max="6" width="16.88671875" customWidth="1"/>
    <col min="7" max="9" width="17.44140625" customWidth="1"/>
    <col min="10" max="13" width="10.21875" bestFit="1" customWidth="1"/>
  </cols>
  <sheetData>
    <row r="1" spans="2:9" ht="14.4" customHeight="1" x14ac:dyDescent="0.3"/>
    <row r="2" spans="2:9" ht="15" thickBot="1" x14ac:dyDescent="0.35"/>
    <row r="3" spans="2:9" ht="39" customHeight="1" x14ac:dyDescent="0.3">
      <c r="B3" s="272" t="s">
        <v>243</v>
      </c>
      <c r="C3" s="274" t="s">
        <v>252</v>
      </c>
      <c r="D3" s="276" t="s">
        <v>244</v>
      </c>
      <c r="E3" s="278" t="s">
        <v>245</v>
      </c>
      <c r="F3" s="280" t="s">
        <v>261</v>
      </c>
      <c r="G3" s="281"/>
      <c r="H3" s="281"/>
      <c r="I3" s="140"/>
    </row>
    <row r="4" spans="2:9" ht="15" thickBot="1" x14ac:dyDescent="0.35">
      <c r="B4" s="273"/>
      <c r="C4" s="275"/>
      <c r="D4" s="277"/>
      <c r="E4" s="279"/>
      <c r="F4" s="245">
        <v>2020</v>
      </c>
      <c r="G4" s="246">
        <v>2021</v>
      </c>
      <c r="H4" s="208">
        <v>2022</v>
      </c>
      <c r="I4" s="218">
        <v>2023</v>
      </c>
    </row>
    <row r="5" spans="2:9" ht="15" thickBot="1" x14ac:dyDescent="0.35">
      <c r="B5" s="111" t="s">
        <v>246</v>
      </c>
      <c r="C5" s="94" t="s">
        <v>247</v>
      </c>
      <c r="D5" s="93" t="s">
        <v>248</v>
      </c>
      <c r="E5" s="113" t="s">
        <v>249</v>
      </c>
      <c r="F5" s="247" t="s">
        <v>253</v>
      </c>
      <c r="G5" s="93" t="s">
        <v>254</v>
      </c>
      <c r="H5" s="248" t="s">
        <v>255</v>
      </c>
      <c r="I5" s="113" t="s">
        <v>270</v>
      </c>
    </row>
    <row r="6" spans="2:9" x14ac:dyDescent="0.3">
      <c r="B6" s="219"/>
      <c r="C6" s="220"/>
      <c r="D6" s="220"/>
      <c r="E6" s="216"/>
      <c r="F6" s="219"/>
      <c r="G6" s="220"/>
      <c r="H6" s="223"/>
      <c r="I6" s="216"/>
    </row>
    <row r="7" spans="2:9" ht="15" thickBot="1" x14ac:dyDescent="0.35">
      <c r="B7" s="114" t="s">
        <v>251</v>
      </c>
      <c r="C7" s="107"/>
      <c r="D7" s="107"/>
      <c r="E7" s="101"/>
      <c r="F7" s="100"/>
      <c r="G7" s="107"/>
      <c r="H7" s="76"/>
      <c r="I7" s="101"/>
    </row>
    <row r="8" spans="2:9" x14ac:dyDescent="0.3">
      <c r="B8" s="249"/>
      <c r="C8" s="250"/>
      <c r="D8" s="221"/>
      <c r="E8" s="221"/>
      <c r="F8" s="251"/>
      <c r="G8" s="251"/>
      <c r="H8" s="126"/>
      <c r="I8" s="253"/>
    </row>
    <row r="9" spans="2:9" x14ac:dyDescent="0.3">
      <c r="B9" s="123"/>
      <c r="C9" s="128"/>
      <c r="D9" s="125"/>
      <c r="E9" s="125"/>
      <c r="F9" s="126"/>
      <c r="G9" s="126"/>
      <c r="H9" s="126"/>
      <c r="I9" s="127"/>
    </row>
    <row r="10" spans="2:9" x14ac:dyDescent="0.3">
      <c r="B10" s="123"/>
      <c r="C10" s="128"/>
      <c r="D10" s="125"/>
      <c r="E10" s="125"/>
      <c r="F10" s="126"/>
      <c r="G10" s="126"/>
      <c r="H10" s="126"/>
      <c r="I10" s="127"/>
    </row>
    <row r="11" spans="2:9" x14ac:dyDescent="0.3">
      <c r="B11" s="123"/>
      <c r="C11" s="128"/>
      <c r="D11" s="125"/>
      <c r="E11" s="125"/>
      <c r="F11" s="126"/>
      <c r="G11" s="126"/>
      <c r="H11" s="126"/>
      <c r="I11" s="127"/>
    </row>
    <row r="12" spans="2:9" x14ac:dyDescent="0.3">
      <c r="B12" s="123"/>
      <c r="C12" s="128"/>
      <c r="D12" s="125"/>
      <c r="E12" s="125"/>
      <c r="F12" s="126"/>
      <c r="G12" s="126"/>
      <c r="H12" s="126"/>
      <c r="I12" s="127"/>
    </row>
    <row r="13" spans="2:9" x14ac:dyDescent="0.3">
      <c r="B13" s="123"/>
      <c r="C13" s="128"/>
      <c r="D13" s="125"/>
      <c r="E13" s="125"/>
      <c r="F13" s="126"/>
      <c r="G13" s="126"/>
      <c r="H13" s="126"/>
      <c r="I13" s="127"/>
    </row>
    <row r="14" spans="2:9" x14ac:dyDescent="0.3">
      <c r="B14" s="123"/>
      <c r="C14" s="128"/>
      <c r="D14" s="125"/>
      <c r="E14" s="125"/>
      <c r="F14" s="126"/>
      <c r="G14" s="126"/>
      <c r="H14" s="126"/>
      <c r="I14" s="127"/>
    </row>
    <row r="15" spans="2:9" ht="15" thickBot="1" x14ac:dyDescent="0.35">
      <c r="B15" s="209" t="s">
        <v>258</v>
      </c>
      <c r="C15" s="210"/>
      <c r="D15" s="211"/>
      <c r="E15" s="132"/>
      <c r="F15" s="215">
        <f>SUM(F8:F14)</f>
        <v>0</v>
      </c>
      <c r="G15" s="214">
        <f>SUM(G8:G14)</f>
        <v>0</v>
      </c>
      <c r="H15" s="215">
        <f>SUM(H8:H14)</f>
        <v>0</v>
      </c>
      <c r="I15" s="252">
        <f>SUM(I8:I14)</f>
        <v>0</v>
      </c>
    </row>
    <row r="16" spans="2:9" x14ac:dyDescent="0.3">
      <c r="B16" s="219"/>
      <c r="C16" s="220"/>
      <c r="D16" s="221"/>
      <c r="E16" s="222"/>
      <c r="F16" s="219"/>
      <c r="G16" s="220"/>
      <c r="H16" s="223"/>
      <c r="I16" s="216"/>
    </row>
    <row r="17" spans="2:13" x14ac:dyDescent="0.3">
      <c r="B17" s="114" t="s">
        <v>250</v>
      </c>
      <c r="C17" s="107"/>
      <c r="D17" s="110"/>
      <c r="E17" s="117"/>
      <c r="F17" s="100"/>
      <c r="G17" s="107"/>
      <c r="H17" s="76"/>
      <c r="I17" s="101"/>
      <c r="K17" s="141"/>
      <c r="L17" s="141"/>
      <c r="M17" s="141"/>
    </row>
    <row r="18" spans="2:13" x14ac:dyDescent="0.3">
      <c r="B18" s="123"/>
      <c r="C18" s="128"/>
      <c r="D18" s="125"/>
      <c r="E18" s="125"/>
      <c r="F18" s="129"/>
      <c r="G18" s="126"/>
      <c r="H18" s="143"/>
      <c r="I18" s="127"/>
      <c r="J18" s="141"/>
    </row>
    <row r="19" spans="2:13" x14ac:dyDescent="0.3">
      <c r="B19" s="123"/>
      <c r="C19" s="128"/>
      <c r="D19" s="125"/>
      <c r="E19" s="125"/>
      <c r="F19" s="126"/>
      <c r="G19" s="126"/>
      <c r="H19" s="143"/>
      <c r="I19" s="127"/>
      <c r="J19" s="141"/>
    </row>
    <row r="20" spans="2:13" x14ac:dyDescent="0.3">
      <c r="B20" s="123"/>
      <c r="C20" s="128"/>
      <c r="D20" s="125"/>
      <c r="E20" s="125"/>
      <c r="F20" s="126"/>
      <c r="G20" s="126"/>
      <c r="H20" s="143"/>
      <c r="I20" s="127"/>
      <c r="J20" s="141"/>
    </row>
    <row r="21" spans="2:13" x14ac:dyDescent="0.3">
      <c r="B21" s="123"/>
      <c r="C21" s="128"/>
      <c r="D21" s="125"/>
      <c r="E21" s="125"/>
      <c r="F21" s="126"/>
      <c r="G21" s="126"/>
      <c r="H21" s="143"/>
      <c r="I21" s="127"/>
      <c r="J21" s="141"/>
    </row>
    <row r="22" spans="2:13" x14ac:dyDescent="0.3">
      <c r="B22" s="123"/>
      <c r="C22" s="128"/>
      <c r="D22" s="125"/>
      <c r="E22" s="125"/>
      <c r="F22" s="129"/>
      <c r="G22" s="126"/>
      <c r="H22" s="143"/>
      <c r="I22" s="127"/>
      <c r="J22" s="141"/>
    </row>
    <row r="23" spans="2:13" ht="15" thickBot="1" x14ac:dyDescent="0.35">
      <c r="B23" s="130"/>
      <c r="C23" s="131"/>
      <c r="D23" s="132"/>
      <c r="E23" s="132"/>
      <c r="F23" s="133"/>
      <c r="G23" s="134"/>
      <c r="H23" s="145"/>
      <c r="I23" s="135"/>
      <c r="J23" s="141"/>
    </row>
    <row r="24" spans="2:13" ht="15" thickBot="1" x14ac:dyDescent="0.35">
      <c r="B24" s="95" t="s">
        <v>259</v>
      </c>
      <c r="C24" s="112"/>
      <c r="D24" s="109"/>
      <c r="E24" s="116"/>
      <c r="F24" s="102">
        <f>SUM(F18:F23)</f>
        <v>0</v>
      </c>
      <c r="G24" s="255">
        <f>SUM(G18:G23)</f>
        <v>0</v>
      </c>
      <c r="H24" s="255">
        <f>SUM(H18:H23)</f>
        <v>0</v>
      </c>
      <c r="I24" s="255">
        <f>SUM(I18:I23)</f>
        <v>0</v>
      </c>
    </row>
    <row r="25" spans="2:13" ht="15" thickBot="1" x14ac:dyDescent="0.35">
      <c r="B25" s="224"/>
      <c r="C25" s="112"/>
      <c r="D25" s="109"/>
      <c r="E25" s="116"/>
      <c r="F25" s="224"/>
      <c r="G25" s="256"/>
      <c r="H25" s="256"/>
      <c r="I25" s="256"/>
    </row>
    <row r="26" spans="2:13" ht="15" thickBot="1" x14ac:dyDescent="0.35">
      <c r="B26" s="95" t="s">
        <v>260</v>
      </c>
      <c r="C26" s="112"/>
      <c r="D26" s="109"/>
      <c r="E26" s="116"/>
      <c r="F26" s="102">
        <f>+F24+F15</f>
        <v>0</v>
      </c>
      <c r="G26" s="255">
        <f>+G24+G15</f>
        <v>0</v>
      </c>
      <c r="H26" s="255">
        <f>+H24+H15</f>
        <v>0</v>
      </c>
      <c r="I26" s="255">
        <f>+I24+I15</f>
        <v>0</v>
      </c>
    </row>
    <row r="27" spans="2:13" ht="15" thickBot="1" x14ac:dyDescent="0.35">
      <c r="B27" s="225"/>
      <c r="C27" s="226"/>
      <c r="D27" s="227"/>
      <c r="E27" s="228" t="s">
        <v>265</v>
      </c>
      <c r="F27" s="229">
        <f>+F26-'Venituri nete_20-23'!D82-'Venituri nete_20-23'!D83</f>
        <v>0</v>
      </c>
      <c r="G27" s="229">
        <f>+G26-'Venituri nete_20-23'!E82-'Venituri nete_20-23'!E83</f>
        <v>0</v>
      </c>
      <c r="H27" s="229">
        <f>+H26-'Venituri nete_20-23'!F82-'Venituri nete_20-23'!F83</f>
        <v>0</v>
      </c>
      <c r="I27" s="254">
        <f>+I26-'Venituri nete_20-23'!G82-'Venituri nete_20-23'!G83</f>
        <v>0</v>
      </c>
    </row>
    <row r="28" spans="2:13" x14ac:dyDescent="0.3">
      <c r="B28" s="230" t="s">
        <v>236</v>
      </c>
      <c r="C28" s="231"/>
      <c r="D28" s="232"/>
      <c r="E28" s="233"/>
      <c r="F28" s="234"/>
      <c r="G28" s="231"/>
      <c r="H28" s="235"/>
      <c r="I28" s="236"/>
    </row>
    <row r="29" spans="2:13" x14ac:dyDescent="0.3">
      <c r="B29" s="98"/>
      <c r="C29" s="136"/>
      <c r="D29" s="108"/>
      <c r="E29" s="115"/>
      <c r="F29" s="98"/>
      <c r="G29" s="106"/>
      <c r="H29" s="146"/>
      <c r="I29" s="137"/>
    </row>
    <row r="30" spans="2:13" x14ac:dyDescent="0.3">
      <c r="B30" s="98"/>
      <c r="C30" s="136"/>
      <c r="D30" s="108"/>
      <c r="E30" s="115"/>
      <c r="F30" s="138"/>
      <c r="G30" s="139"/>
      <c r="H30" s="146"/>
      <c r="I30" s="137"/>
    </row>
    <row r="31" spans="2:13" x14ac:dyDescent="0.3">
      <c r="B31" s="98"/>
      <c r="C31" s="136"/>
      <c r="D31" s="108"/>
      <c r="E31" s="115"/>
      <c r="F31" s="138"/>
      <c r="G31" s="139"/>
      <c r="I31" s="99"/>
    </row>
    <row r="32" spans="2:13" ht="15" thickBot="1" x14ac:dyDescent="0.35">
      <c r="B32" s="237"/>
      <c r="C32" s="238"/>
      <c r="D32" s="211"/>
      <c r="E32" s="212"/>
      <c r="F32" s="239"/>
      <c r="G32" s="210"/>
      <c r="H32" s="240"/>
      <c r="I32" s="217"/>
    </row>
    <row r="33" spans="2:9" ht="15" thickBot="1" x14ac:dyDescent="0.35">
      <c r="B33" s="95" t="s">
        <v>256</v>
      </c>
      <c r="C33" s="112"/>
      <c r="D33" s="109"/>
      <c r="E33" s="116"/>
      <c r="F33" s="102">
        <f>SUM(F29:F32)</f>
        <v>0</v>
      </c>
      <c r="G33" s="121">
        <f>SUM(G29:G32)</f>
        <v>0</v>
      </c>
      <c r="H33" s="144">
        <f>SUM(H29:H32)</f>
        <v>0</v>
      </c>
      <c r="I33" s="103">
        <f>SUM(I29:I32)</f>
        <v>0</v>
      </c>
    </row>
    <row r="34" spans="2:9" ht="15" thickBot="1" x14ac:dyDescent="0.35">
      <c r="B34" s="225"/>
      <c r="C34" s="226"/>
      <c r="D34" s="227"/>
      <c r="E34" s="228" t="s">
        <v>265</v>
      </c>
      <c r="F34" s="229">
        <f>+F33-'Venituri nete_20-23'!D84</f>
        <v>0</v>
      </c>
      <c r="G34" s="229">
        <f>+G33-'Venituri nete_20-23'!E84</f>
        <v>0</v>
      </c>
      <c r="H34" s="229">
        <f>+H33-'Venituri nete_20-23'!F84</f>
        <v>0</v>
      </c>
      <c r="I34" s="254">
        <f>+I33-'Venituri nete_20-23'!G84</f>
        <v>0</v>
      </c>
    </row>
    <row r="35" spans="2:9" ht="15" thickBot="1" x14ac:dyDescent="0.35">
      <c r="B35" s="97" t="s">
        <v>257</v>
      </c>
      <c r="C35" s="118"/>
      <c r="D35" s="119"/>
      <c r="E35" s="120"/>
      <c r="F35" s="257">
        <f>+F33+F24+F15</f>
        <v>0</v>
      </c>
      <c r="G35" s="258">
        <f>+G33+G24+G15</f>
        <v>0</v>
      </c>
      <c r="H35" s="259">
        <f>+H33+H24+H15</f>
        <v>0</v>
      </c>
      <c r="I35" s="260">
        <f>+I33+I24+I15</f>
        <v>0</v>
      </c>
    </row>
    <row r="36" spans="2:9" x14ac:dyDescent="0.3">
      <c r="B36" s="230" t="s">
        <v>262</v>
      </c>
      <c r="C36" s="231"/>
      <c r="D36" s="232"/>
      <c r="E36" s="233"/>
      <c r="F36" s="262"/>
      <c r="G36" s="263"/>
      <c r="H36" s="263"/>
      <c r="I36" s="264"/>
    </row>
    <row r="37" spans="2:9" x14ac:dyDescent="0.3">
      <c r="B37" s="123"/>
      <c r="C37" s="124"/>
      <c r="D37" s="125"/>
      <c r="E37" s="261"/>
      <c r="F37" s="265"/>
      <c r="G37" s="126"/>
      <c r="H37" s="126"/>
      <c r="I37" s="127"/>
    </row>
    <row r="38" spans="2:9" x14ac:dyDescent="0.3">
      <c r="B38" s="123"/>
      <c r="C38" s="124"/>
      <c r="D38" s="125"/>
      <c r="E38" s="261"/>
      <c r="F38" s="265"/>
      <c r="G38" s="126"/>
      <c r="H38" s="126"/>
      <c r="I38" s="127"/>
    </row>
    <row r="39" spans="2:9" x14ac:dyDescent="0.3">
      <c r="B39" s="123"/>
      <c r="C39" s="124"/>
      <c r="D39" s="125"/>
      <c r="E39" s="261"/>
      <c r="F39" s="265"/>
      <c r="G39" s="126"/>
      <c r="H39" s="126"/>
      <c r="I39" s="127"/>
    </row>
    <row r="40" spans="2:9" x14ac:dyDescent="0.3">
      <c r="B40" s="123"/>
      <c r="C40" s="124"/>
      <c r="D40" s="125"/>
      <c r="E40" s="261"/>
      <c r="F40" s="265"/>
      <c r="G40" s="126"/>
      <c r="H40" s="126"/>
      <c r="I40" s="127"/>
    </row>
    <row r="41" spans="2:9" x14ac:dyDescent="0.3">
      <c r="B41" s="123"/>
      <c r="C41" s="124"/>
      <c r="D41" s="125"/>
      <c r="E41" s="261"/>
      <c r="F41" s="265"/>
      <c r="G41" s="126"/>
      <c r="H41" s="126"/>
      <c r="I41" s="127"/>
    </row>
    <row r="42" spans="2:9" x14ac:dyDescent="0.3">
      <c r="B42" s="123"/>
      <c r="C42" s="124"/>
      <c r="D42" s="125"/>
      <c r="E42" s="261"/>
      <c r="F42" s="265"/>
      <c r="G42" s="126"/>
      <c r="H42" s="126"/>
      <c r="I42" s="127"/>
    </row>
    <row r="43" spans="2:9" x14ac:dyDescent="0.3">
      <c r="B43" s="123"/>
      <c r="C43" s="124"/>
      <c r="D43" s="125"/>
      <c r="E43" s="261"/>
      <c r="F43" s="265"/>
      <c r="G43" s="126"/>
      <c r="H43" s="126"/>
      <c r="I43" s="127"/>
    </row>
    <row r="44" spans="2:9" x14ac:dyDescent="0.3">
      <c r="B44" s="123"/>
      <c r="C44" s="124"/>
      <c r="D44" s="125"/>
      <c r="E44" s="261"/>
      <c r="F44" s="265"/>
      <c r="G44" s="126"/>
      <c r="H44" s="126"/>
      <c r="I44" s="127"/>
    </row>
    <row r="45" spans="2:9" x14ac:dyDescent="0.3">
      <c r="B45" s="123"/>
      <c r="C45" s="124"/>
      <c r="D45" s="125"/>
      <c r="E45" s="261"/>
      <c r="F45" s="265"/>
      <c r="G45" s="126"/>
      <c r="H45" s="126"/>
      <c r="I45" s="127"/>
    </row>
    <row r="46" spans="2:9" x14ac:dyDescent="0.3">
      <c r="B46" s="123"/>
      <c r="C46" s="124"/>
      <c r="D46" s="125"/>
      <c r="E46" s="261"/>
      <c r="F46" s="265"/>
      <c r="G46" s="126"/>
      <c r="H46" s="126"/>
      <c r="I46" s="127"/>
    </row>
    <row r="47" spans="2:9" x14ac:dyDescent="0.3">
      <c r="B47" s="123"/>
      <c r="C47" s="124"/>
      <c r="D47" s="125"/>
      <c r="E47" s="261"/>
      <c r="F47" s="265"/>
      <c r="G47" s="126"/>
      <c r="H47" s="126"/>
      <c r="I47" s="127"/>
    </row>
    <row r="48" spans="2:9" ht="15" thickBot="1" x14ac:dyDescent="0.35">
      <c r="B48" s="209" t="s">
        <v>263</v>
      </c>
      <c r="C48" s="210"/>
      <c r="D48" s="211"/>
      <c r="E48" s="212"/>
      <c r="F48" s="213">
        <f>SUM(F37:F47)</f>
        <v>0</v>
      </c>
      <c r="G48" s="214">
        <f>SUM(G37:G47)</f>
        <v>0</v>
      </c>
      <c r="H48" s="266">
        <f>SUM(H37:H47)</f>
        <v>0</v>
      </c>
      <c r="I48" s="252">
        <f>SUM(I37:I47)</f>
        <v>0</v>
      </c>
    </row>
    <row r="49" spans="2:9" ht="15" thickBot="1" x14ac:dyDescent="0.35">
      <c r="B49" s="225"/>
      <c r="C49" s="226"/>
      <c r="D49" s="227"/>
      <c r="E49" s="228" t="s">
        <v>265</v>
      </c>
      <c r="F49" s="229">
        <f>+F48-'Venituri nete_20-23'!D85</f>
        <v>0</v>
      </c>
      <c r="G49" s="229">
        <f>+G48-'Venituri nete_20-23'!E85</f>
        <v>0</v>
      </c>
      <c r="H49" s="229">
        <f>+H48-'Venituri nete_20-23'!F85</f>
        <v>0</v>
      </c>
      <c r="I49" s="254">
        <f>+I48-'Venituri nete_20-23'!G85</f>
        <v>0</v>
      </c>
    </row>
    <row r="50" spans="2:9" x14ac:dyDescent="0.3">
      <c r="B50" s="230" t="s">
        <v>124</v>
      </c>
      <c r="C50" s="231"/>
      <c r="D50" s="232"/>
      <c r="E50" s="233"/>
      <c r="F50" s="234"/>
      <c r="G50" s="231"/>
      <c r="H50" s="235"/>
      <c r="I50" s="236"/>
    </row>
    <row r="51" spans="2:9" x14ac:dyDescent="0.3">
      <c r="B51" s="98"/>
      <c r="C51" s="106"/>
      <c r="D51" s="108"/>
      <c r="E51" s="115"/>
      <c r="F51" s="98"/>
      <c r="G51" s="106"/>
      <c r="I51" s="99"/>
    </row>
    <row r="52" spans="2:9" x14ac:dyDescent="0.3">
      <c r="B52" s="98"/>
      <c r="C52" s="106"/>
      <c r="D52" s="108"/>
      <c r="E52" s="115"/>
      <c r="F52" s="98"/>
      <c r="G52" s="106"/>
      <c r="I52" s="99"/>
    </row>
    <row r="53" spans="2:9" x14ac:dyDescent="0.3">
      <c r="B53" s="98"/>
      <c r="C53" s="106"/>
      <c r="D53" s="108"/>
      <c r="E53" s="115"/>
      <c r="F53" s="98"/>
      <c r="G53" s="106"/>
      <c r="I53" s="99"/>
    </row>
    <row r="54" spans="2:9" ht="15" thickBot="1" x14ac:dyDescent="0.35">
      <c r="B54" s="237"/>
      <c r="C54" s="210"/>
      <c r="D54" s="211"/>
      <c r="E54" s="212"/>
      <c r="F54" s="237"/>
      <c r="G54" s="210"/>
      <c r="H54" s="240"/>
      <c r="I54" s="217"/>
    </row>
    <row r="55" spans="2:9" ht="15" thickBot="1" x14ac:dyDescent="0.35">
      <c r="B55" s="95" t="s">
        <v>264</v>
      </c>
      <c r="C55" s="112"/>
      <c r="D55" s="109"/>
      <c r="E55" s="116"/>
      <c r="F55" s="102">
        <f>SUM(F51:F54)</f>
        <v>0</v>
      </c>
      <c r="G55" s="121">
        <f>SUM(G51:G54)</f>
        <v>0</v>
      </c>
      <c r="H55" s="144">
        <f>SUM(H51:H54)</f>
        <v>0</v>
      </c>
      <c r="I55" s="103">
        <f>SUM(I51:I54)</f>
        <v>0</v>
      </c>
    </row>
    <row r="56" spans="2:9" ht="15" thickBot="1" x14ac:dyDescent="0.35">
      <c r="B56" s="225"/>
      <c r="C56" s="226"/>
      <c r="D56" s="227"/>
      <c r="E56" s="228" t="s">
        <v>265</v>
      </c>
      <c r="F56" s="229">
        <f>+F55-'Venituri nete_20-23'!D86</f>
        <v>0</v>
      </c>
      <c r="G56" s="229">
        <f>+G55-'Venituri nete_20-23'!E86</f>
        <v>0</v>
      </c>
      <c r="H56" s="229">
        <f>+H55-'Venituri nete_20-23'!F86</f>
        <v>0</v>
      </c>
      <c r="I56" s="254">
        <f>+I55-'Venituri nete_20-23'!G86</f>
        <v>0</v>
      </c>
    </row>
    <row r="57" spans="2:9" ht="15" thickBot="1" x14ac:dyDescent="0.35">
      <c r="B57" s="95" t="s">
        <v>266</v>
      </c>
      <c r="C57" s="112"/>
      <c r="D57" s="109"/>
      <c r="E57" s="116"/>
      <c r="F57" s="241"/>
      <c r="G57" s="242"/>
      <c r="H57" s="243"/>
      <c r="I57" s="244"/>
    </row>
    <row r="58" spans="2:9" ht="15" thickBot="1" x14ac:dyDescent="0.35">
      <c r="B58" s="97" t="s">
        <v>267</v>
      </c>
      <c r="C58" s="118"/>
      <c r="D58" s="119"/>
      <c r="E58" s="120"/>
      <c r="F58" s="104">
        <f>+F57+F55+F48+F35</f>
        <v>0</v>
      </c>
      <c r="G58" s="104">
        <f>+G57+G55+G48+G35</f>
        <v>0</v>
      </c>
      <c r="H58" s="104">
        <f>+H57+H55+H48+H35</f>
        <v>0</v>
      </c>
      <c r="I58" s="105">
        <f>+I57+I55+I48+I35</f>
        <v>0</v>
      </c>
    </row>
    <row r="59" spans="2:9" ht="15" thickBot="1" x14ac:dyDescent="0.35">
      <c r="B59" s="225"/>
      <c r="C59" s="226"/>
      <c r="D59" s="227"/>
      <c r="E59" s="228" t="s">
        <v>265</v>
      </c>
      <c r="F59" s="229">
        <f>+F58+'Venituri nete_20-23'!D49</f>
        <v>0</v>
      </c>
      <c r="G59" s="229">
        <f>+G58+'Venituri nete_20-23'!E49</f>
        <v>0</v>
      </c>
      <c r="H59" s="229">
        <f>+H58+'Venituri nete_20-23'!F49</f>
        <v>0</v>
      </c>
      <c r="I59" s="254">
        <f>+I58+'Venituri nete_20-23'!G49</f>
        <v>0</v>
      </c>
    </row>
    <row r="60" spans="2:9" x14ac:dyDescent="0.3">
      <c r="H60" s="96"/>
      <c r="I60" s="96"/>
    </row>
    <row r="61" spans="2:9" ht="16.5" customHeight="1" x14ac:dyDescent="0.3">
      <c r="B61" s="270" t="s">
        <v>103</v>
      </c>
      <c r="C61" s="270"/>
      <c r="D61" s="270"/>
      <c r="E61" s="270"/>
      <c r="F61" s="270"/>
      <c r="G61" s="270"/>
      <c r="H61" s="270"/>
      <c r="I61" s="142"/>
    </row>
    <row r="63" spans="2:9" x14ac:dyDescent="0.3">
      <c r="B63" s="43" t="s">
        <v>104</v>
      </c>
      <c r="C63" s="43"/>
    </row>
  </sheetData>
  <mergeCells count="6">
    <mergeCell ref="B61:H61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CPP_20-23</vt:lpstr>
      <vt:lpstr>BS_20-23</vt:lpstr>
      <vt:lpstr>Venituri nete_20-23</vt:lpstr>
      <vt:lpstr>Abaterea Acceptabila_J.6</vt:lpstr>
      <vt:lpstr>Regula Veniturilor Nete</vt:lpstr>
      <vt:lpstr>Controlul costurilor</vt:lpstr>
      <vt:lpstr>Info Beneficii angajati</vt:lpstr>
      <vt:lpstr>'Abaterea Acceptabila_J.6'!Print_Area</vt:lpstr>
      <vt:lpstr>'BS_20-23'!Print_Area</vt:lpstr>
      <vt:lpstr>'Controlul costurilor'!Print_Area</vt:lpstr>
      <vt:lpstr>'CPP_20-23'!Print_Area</vt:lpstr>
      <vt:lpstr>'Regula Veniturilor Nete'!Print_Area</vt:lpstr>
      <vt:lpstr>'Venituri nete_20-23'!Print_Area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Iliescu</dc:creator>
  <cp:lastModifiedBy>Andrei Florescu</cp:lastModifiedBy>
  <cp:lastPrinted>2023-05-30T07:05:23Z</cp:lastPrinted>
  <dcterms:created xsi:type="dcterms:W3CDTF">2023-05-21T08:49:38Z</dcterms:created>
  <dcterms:modified xsi:type="dcterms:W3CDTF">2024-04-26T07:06:20Z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5bbb55-ee41-447f-9eaf-d283467a9605_Enabled">
    <vt:lpwstr>true</vt:lpwstr>
  </property>
  <property fmtid="{D5CDD505-2E9C-101B-9397-08002B2CF9AE}" pid="3" name="MSIP_Label_eb5bbb55-ee41-447f-9eaf-d283467a9605_SetDate">
    <vt:lpwstr>2023-05-21T08:49:57Z</vt:lpwstr>
  </property>
  <property fmtid="{D5CDD505-2E9C-101B-9397-08002B2CF9AE}" pid="4" name="MSIP_Label_eb5bbb55-ee41-447f-9eaf-d283467a9605_Method">
    <vt:lpwstr>Standard</vt:lpwstr>
  </property>
  <property fmtid="{D5CDD505-2E9C-101B-9397-08002B2CF9AE}" pid="5" name="MSIP_Label_eb5bbb55-ee41-447f-9eaf-d283467a9605_Name">
    <vt:lpwstr>eb5bbb55-ee41-447f-9eaf-d283467a9605</vt:lpwstr>
  </property>
  <property fmtid="{D5CDD505-2E9C-101B-9397-08002B2CF9AE}" pid="6" name="MSIP_Label_eb5bbb55-ee41-447f-9eaf-d283467a9605_SiteId">
    <vt:lpwstr>7d6af363-bb43-41bc-a6ae-6800af9aa41a</vt:lpwstr>
  </property>
  <property fmtid="{D5CDD505-2E9C-101B-9397-08002B2CF9AE}" pid="7" name="MSIP_Label_eb5bbb55-ee41-447f-9eaf-d283467a9605_ActionId">
    <vt:lpwstr>c0a75a4a-6aa5-4025-98ed-6e7d549d6c02</vt:lpwstr>
  </property>
  <property fmtid="{D5CDD505-2E9C-101B-9397-08002B2CF9AE}" pid="8" name="MSIP_Label_eb5bbb55-ee41-447f-9eaf-d283467a9605_ContentBits">
    <vt:lpwstr>0</vt:lpwstr>
  </property>
</Properties>
</file>